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30" windowWidth="20730" windowHeight="10995" activeTab="3"/>
  </bookViews>
  <sheets>
    <sheet name="Navigation" sheetId="3" r:id="rId1"/>
    <sheet name="Strains" sheetId="2" r:id="rId2"/>
    <sheet name="980059" sheetId="1" r:id="rId3"/>
    <sheet name="Setup" sheetId="4" r:id="rId4"/>
  </sheets>
  <externalReferences>
    <externalReference r:id="rId5"/>
  </externalReferences>
  <definedNames>
    <definedName name="solver_adj" localSheetId="2" hidden="1">'980059'!$G$165:$J$165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'980059'!$H$168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N11" i="4"/>
  <c r="N7"/>
  <c r="P7" l="1"/>
  <c r="P8"/>
  <c r="P9"/>
  <c r="P10"/>
  <c r="P11"/>
  <c r="P12"/>
  <c r="P13"/>
  <c r="P14"/>
  <c r="P15"/>
  <c r="P16"/>
  <c r="P6"/>
  <c r="F200" i="1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G180" l="1"/>
  <c r="F179"/>
  <c r="G179" l="1"/>
  <c r="F178"/>
  <c r="G178" l="1"/>
  <c r="F177"/>
  <c r="G177" l="1"/>
  <c r="F176"/>
  <c r="G176" l="1"/>
  <c r="F175"/>
  <c r="G175" l="1"/>
  <c r="F174"/>
  <c r="G174" l="1"/>
  <c r="F173"/>
  <c r="G173" l="1"/>
  <c r="F172"/>
  <c r="G172" l="1"/>
  <c r="F171"/>
  <c r="G171" l="1"/>
  <c r="F170"/>
  <c r="G170" l="1"/>
  <c r="F169"/>
  <c r="G169" l="1"/>
  <c r="F168"/>
  <c r="G168" l="1"/>
  <c r="H168" s="1"/>
  <c r="M5" i="2"/>
  <c r="I5"/>
  <c r="M4"/>
  <c r="I4"/>
  <c r="M3"/>
  <c r="I3"/>
  <c r="M2"/>
  <c r="I2"/>
  <c r="F150" i="1"/>
  <c r="G150" l="1"/>
  <c r="F149"/>
  <c r="G149" l="1"/>
  <c r="F148"/>
  <c r="G148" l="1"/>
  <c r="F147"/>
  <c r="G147" l="1"/>
  <c r="F146"/>
  <c r="G146" l="1"/>
  <c r="F145"/>
  <c r="G145" l="1"/>
  <c r="F144"/>
  <c r="G144" l="1"/>
  <c r="F143"/>
  <c r="G143" l="1"/>
  <c r="F142"/>
  <c r="G142" l="1"/>
  <c r="F141"/>
  <c r="G141" l="1"/>
  <c r="F140"/>
  <c r="G140" l="1"/>
  <c r="F139"/>
  <c r="G139" l="1"/>
  <c r="F138"/>
  <c r="G138" l="1"/>
  <c r="F137"/>
  <c r="G137" l="1"/>
  <c r="F136"/>
  <c r="G136" l="1"/>
  <c r="F135"/>
  <c r="G135" l="1"/>
  <c r="F134"/>
  <c r="G134" l="1"/>
  <c r="F133"/>
  <c r="G133" l="1"/>
  <c r="F132"/>
  <c r="G132" l="1"/>
  <c r="F131"/>
  <c r="G131" l="1"/>
  <c r="F130"/>
  <c r="G130" l="1"/>
  <c r="F129"/>
  <c r="G129" l="1"/>
  <c r="F128"/>
  <c r="G128" l="1"/>
  <c r="F127"/>
  <c r="G127" l="1"/>
  <c r="F126"/>
  <c r="G126" l="1"/>
  <c r="F125"/>
  <c r="G125" l="1"/>
  <c r="F124"/>
  <c r="G124" l="1"/>
  <c r="F123"/>
  <c r="G123" l="1"/>
  <c r="F122"/>
  <c r="G122" l="1"/>
  <c r="F121"/>
  <c r="G121" l="1"/>
  <c r="F120"/>
  <c r="G120" l="1"/>
  <c r="F119"/>
  <c r="G119" l="1"/>
  <c r="F118"/>
  <c r="G118" l="1"/>
  <c r="H118" s="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50"/>
  <c r="G68" l="1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50"/>
  <c r="F49"/>
  <c r="H68" l="1"/>
  <c r="G49"/>
  <c r="F48"/>
  <c r="G48" l="1"/>
  <c r="F47"/>
  <c r="G47" l="1"/>
  <c r="F46"/>
  <c r="G46" l="1"/>
  <c r="F45"/>
  <c r="G45" l="1"/>
  <c r="F44"/>
  <c r="G44" l="1"/>
  <c r="F43"/>
  <c r="G43" l="1"/>
  <c r="F42"/>
  <c r="G42" l="1"/>
  <c r="F41"/>
  <c r="G41" l="1"/>
  <c r="F40"/>
  <c r="G40" l="1"/>
  <c r="F39"/>
  <c r="G39" l="1"/>
  <c r="F38"/>
  <c r="G38" l="1"/>
  <c r="F37"/>
  <c r="G37" l="1"/>
  <c r="F36"/>
  <c r="G36" l="1"/>
  <c r="F35"/>
  <c r="G35" l="1"/>
  <c r="F34"/>
  <c r="G34" l="1"/>
  <c r="F33"/>
  <c r="G33" l="1"/>
  <c r="F32"/>
  <c r="G32" l="1"/>
  <c r="F31"/>
  <c r="G31" l="1"/>
  <c r="F30"/>
  <c r="G30" l="1"/>
  <c r="F29"/>
  <c r="G29" l="1"/>
  <c r="F28"/>
  <c r="G28" l="1"/>
  <c r="F27"/>
  <c r="G27" l="1"/>
  <c r="F26"/>
  <c r="G26" l="1"/>
  <c r="F25"/>
  <c r="G25" l="1"/>
  <c r="F24"/>
  <c r="G24" l="1"/>
  <c r="F23"/>
  <c r="G23" l="1"/>
  <c r="F22"/>
  <c r="G22" l="1"/>
  <c r="F21"/>
  <c r="G21" l="1"/>
  <c r="F20"/>
  <c r="G20" l="1"/>
  <c r="F19"/>
  <c r="G19" l="1"/>
  <c r="F18"/>
  <c r="G18" l="1"/>
  <c r="H18" s="1"/>
  <c r="W7" i="4"/>
  <c r="W8"/>
  <c r="W9"/>
  <c r="W10"/>
  <c r="W11"/>
  <c r="W12"/>
  <c r="W13"/>
  <c r="W14"/>
  <c r="W15"/>
  <c r="W16"/>
  <c r="W6"/>
  <c r="K7"/>
  <c r="K8"/>
  <c r="K9"/>
  <c r="K10"/>
  <c r="K11"/>
  <c r="K12"/>
  <c r="K13"/>
  <c r="K14"/>
  <c r="K15"/>
  <c r="K16"/>
  <c r="K6"/>
  <c r="U16"/>
  <c r="R16"/>
  <c r="Q16"/>
  <c r="S16" s="1"/>
  <c r="J16"/>
  <c r="I16"/>
  <c r="U15"/>
  <c r="R15"/>
  <c r="Q15"/>
  <c r="S15" s="1"/>
  <c r="J15"/>
  <c r="I15"/>
  <c r="U14"/>
  <c r="R14"/>
  <c r="Q14"/>
  <c r="V14" s="1"/>
  <c r="J14"/>
  <c r="I14"/>
  <c r="U13"/>
  <c r="R13"/>
  <c r="Q13"/>
  <c r="V13" s="1"/>
  <c r="J13"/>
  <c r="I13"/>
  <c r="U12"/>
  <c r="R12"/>
  <c r="Q12"/>
  <c r="S12" s="1"/>
  <c r="J12"/>
  <c r="I12"/>
  <c r="U11"/>
  <c r="R11"/>
  <c r="Q11"/>
  <c r="S11" s="1"/>
  <c r="J11"/>
  <c r="I11"/>
  <c r="U10"/>
  <c r="R10"/>
  <c r="Q10"/>
  <c r="V10" s="1"/>
  <c r="J10"/>
  <c r="I10"/>
  <c r="U9"/>
  <c r="R9"/>
  <c r="Q9"/>
  <c r="S9" s="1"/>
  <c r="J9"/>
  <c r="I9"/>
  <c r="U8"/>
  <c r="R8"/>
  <c r="Q8"/>
  <c r="S8" s="1"/>
  <c r="J8"/>
  <c r="I8"/>
  <c r="R7"/>
  <c r="Q7"/>
  <c r="V7" s="1"/>
  <c r="U7"/>
  <c r="J7"/>
  <c r="I7"/>
  <c r="U6"/>
  <c r="R6"/>
  <c r="Q6"/>
  <c r="S6" s="1"/>
  <c r="J6"/>
  <c r="I6"/>
  <c r="R4"/>
  <c r="S14" s="1"/>
  <c r="R3"/>
  <c r="S13" s="1"/>
  <c r="E18"/>
  <c r="F18"/>
  <c r="G18"/>
  <c r="E19"/>
  <c r="F19"/>
  <c r="G19"/>
  <c r="D19"/>
  <c r="D18"/>
  <c r="E7"/>
  <c r="E8"/>
  <c r="E9"/>
  <c r="E10"/>
  <c r="E11"/>
  <c r="E12"/>
  <c r="E13"/>
  <c r="E14"/>
  <c r="E15"/>
  <c r="E16"/>
  <c r="E6"/>
  <c r="V6" l="1"/>
  <c r="S7"/>
  <c r="V9"/>
  <c r="V12"/>
  <c r="V16"/>
  <c r="V8"/>
  <c r="S10"/>
  <c r="V11"/>
  <c r="V15"/>
</calcChain>
</file>

<file path=xl/sharedStrings.xml><?xml version="1.0" encoding="utf-8"?>
<sst xmlns="http://schemas.openxmlformats.org/spreadsheetml/2006/main" count="189" uniqueCount="80">
  <si>
    <t xml:space="preserve">                                                                                </t>
  </si>
  <si>
    <t xml:space="preserve">Run :     1  Seq   1  Rec   2  File L3A:980059  Date 14-JAN-2014 13:30:00.87    </t>
  </si>
  <si>
    <t xml:space="preserve">Mode: MW_ANGLE      Npts    33 Rpts     0                                       </t>
  </si>
  <si>
    <t xml:space="preserve">Cmon: Mon1[  DB]=    7000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</si>
  <si>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</si>
  <si>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</si>
  <si>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</si>
  <si>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-45.000  PHI= -90.200 DSRD=  12.500     </t>
  </si>
  <si>
    <t xml:space="preserve">Drv : XPOS= -77.255 YPOS= -17.695 ZPOS=  52.805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</si>
  <si>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</si>
  <si>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</si>
  <si>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</si>
  <si>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</si>
  <si>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</si>
  <si>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</si>
  <si>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</si>
  <si>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</si>
  <si>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</si>
  <si>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</si>
  <si>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</si>
  <si>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</si>
  <si>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</si>
  <si>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</si>
  <si>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</si>
  <si>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</si>
  <si>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</si>
  <si>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</si>
  <si>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</si>
  <si>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</si>
  <si>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</si>
  <si>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</si>
  <si>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</si>
  <si>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</si>
  <si>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</si>
  <si>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</si>
  <si>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</si>
  <si>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</si>
  <si>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</si>
  <si>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</si>
  <si>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</si>
  <si>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</si>
  <si>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</si>
  <si>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</si>
  <si>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</si>
  <si>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</si>
  <si>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</si>
  <si>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</si>
  <si>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</si>
  <si>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</si>
  <si>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</si>
  <si>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</si>
  <si>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</si>
  <si>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</si>
  <si>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</si>
  <si>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</si>
  <si>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</si>
  <si>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Plate G2</t>
  </si>
  <si>
    <t>Tooth</t>
  </si>
  <si>
    <t>Xtel</t>
  </si>
  <si>
    <t>X-AXIS</t>
  </si>
  <si>
    <t>Y-AXIS</t>
  </si>
  <si>
    <t>Z-AXIS</t>
  </si>
  <si>
    <t>X-finish</t>
  </si>
  <si>
    <t>Delta =</t>
  </si>
  <si>
    <t>Nsteps =</t>
  </si>
  <si>
    <t>X-wall</t>
  </si>
  <si>
    <t>Yfinish</t>
  </si>
  <si>
    <t xml:space="preserve">Run :     2  Seq   2  Rec   6  File L3A:980059  Date 14-JAN-2014 13:52:02.36    </t>
  </si>
  <si>
    <t xml:space="preserve">Drv : XPOS= -77.360 YPOS= -17.670 ZPOS=  12.615 DSTD=   0.000                   </t>
  </si>
  <si>
    <t>Amp</t>
  </si>
  <si>
    <t>Xcentre</t>
  </si>
  <si>
    <t>Width</t>
  </si>
  <si>
    <t>Back</t>
  </si>
  <si>
    <t>Calc</t>
  </si>
  <si>
    <t>Error</t>
  </si>
  <si>
    <t>CHI2</t>
  </si>
  <si>
    <t xml:space="preserve">Run :     3  Seq   1  Rec   2  File L3A:980059  Date 14-JAN-2014 15:52:02.71    </t>
  </si>
  <si>
    <t xml:space="preserve">Drv :  2TM=  71.880 TMFR=  35.940  PSI=-135.000  PHI= -90.200 DSRD=  12.500     </t>
  </si>
  <si>
    <t xml:space="preserve">Run :     4  Seq   2  Rec   6  File L3A:980059  Date 14-JAN-2014 16:14:21.10    </t>
  </si>
  <si>
    <t xml:space="preserve">Cmon: Mon1[  DB]=    7000 *     3  Mon2[CF]=*      0                            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</si>
</sst>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'980059'!$B$18:$B$50</c:f>
              <c:numCache>
                <c:formatCode>General</c:formatCode>
                <c:ptCount val="33"/>
                <c:pt idx="0">
                  <c:v>-77.25</c:v>
                </c:pt>
                <c:pt idx="1">
                  <c:v>-77.325000000000003</c:v>
                </c:pt>
                <c:pt idx="2">
                  <c:v>-77.394999999999996</c:v>
                </c:pt>
                <c:pt idx="3">
                  <c:v>-77.459999999999994</c:v>
                </c:pt>
                <c:pt idx="4">
                  <c:v>-77.53</c:v>
                </c:pt>
                <c:pt idx="5">
                  <c:v>-77.584999999999994</c:v>
                </c:pt>
                <c:pt idx="6">
                  <c:v>-77.655000000000001</c:v>
                </c:pt>
                <c:pt idx="7">
                  <c:v>-77.715000000000003</c:v>
                </c:pt>
                <c:pt idx="8">
                  <c:v>-77.78</c:v>
                </c:pt>
                <c:pt idx="9">
                  <c:v>-77.855000000000004</c:v>
                </c:pt>
                <c:pt idx="10">
                  <c:v>-77.915000000000006</c:v>
                </c:pt>
                <c:pt idx="11">
                  <c:v>-77.98</c:v>
                </c:pt>
                <c:pt idx="12">
                  <c:v>-78.040000000000006</c:v>
                </c:pt>
                <c:pt idx="13">
                  <c:v>-78.105000000000004</c:v>
                </c:pt>
                <c:pt idx="14">
                  <c:v>-78.174999999999997</c:v>
                </c:pt>
                <c:pt idx="15">
                  <c:v>-78.234999999999999</c:v>
                </c:pt>
                <c:pt idx="16">
                  <c:v>-78.305000000000007</c:v>
                </c:pt>
                <c:pt idx="17">
                  <c:v>-78.375</c:v>
                </c:pt>
                <c:pt idx="18">
                  <c:v>-78.424999999999997</c:v>
                </c:pt>
                <c:pt idx="19">
                  <c:v>-78.495000000000005</c:v>
                </c:pt>
                <c:pt idx="20">
                  <c:v>-78.564999999999998</c:v>
                </c:pt>
                <c:pt idx="21">
                  <c:v>-78.62</c:v>
                </c:pt>
                <c:pt idx="22">
                  <c:v>-78.69</c:v>
                </c:pt>
                <c:pt idx="23">
                  <c:v>-78.760000000000005</c:v>
                </c:pt>
                <c:pt idx="24">
                  <c:v>-78.814999999999998</c:v>
                </c:pt>
                <c:pt idx="25">
                  <c:v>-78.885000000000005</c:v>
                </c:pt>
                <c:pt idx="26">
                  <c:v>-78.95</c:v>
                </c:pt>
                <c:pt idx="27">
                  <c:v>-79.015000000000001</c:v>
                </c:pt>
                <c:pt idx="28">
                  <c:v>-79.08</c:v>
                </c:pt>
                <c:pt idx="29">
                  <c:v>-79.144999999999996</c:v>
                </c:pt>
                <c:pt idx="30">
                  <c:v>-79.209999999999994</c:v>
                </c:pt>
                <c:pt idx="31">
                  <c:v>-79.275000000000006</c:v>
                </c:pt>
                <c:pt idx="32">
                  <c:v>-79.349999999999994</c:v>
                </c:pt>
              </c:numCache>
            </c:numRef>
          </c:xVal>
          <c:yVal>
            <c:numRef>
              <c:f>'980059'!$E$18:$E$50</c:f>
              <c:numCache>
                <c:formatCode>General</c:formatCode>
                <c:ptCount val="33"/>
                <c:pt idx="0">
                  <c:v>128</c:v>
                </c:pt>
                <c:pt idx="1">
                  <c:v>117</c:v>
                </c:pt>
                <c:pt idx="2">
                  <c:v>114</c:v>
                </c:pt>
                <c:pt idx="3">
                  <c:v>142</c:v>
                </c:pt>
                <c:pt idx="4">
                  <c:v>144</c:v>
                </c:pt>
                <c:pt idx="5">
                  <c:v>124</c:v>
                </c:pt>
                <c:pt idx="6">
                  <c:v>130</c:v>
                </c:pt>
                <c:pt idx="7">
                  <c:v>128</c:v>
                </c:pt>
                <c:pt idx="8">
                  <c:v>124</c:v>
                </c:pt>
                <c:pt idx="9">
                  <c:v>136</c:v>
                </c:pt>
                <c:pt idx="10">
                  <c:v>132</c:v>
                </c:pt>
                <c:pt idx="11">
                  <c:v>138</c:v>
                </c:pt>
                <c:pt idx="12">
                  <c:v>133</c:v>
                </c:pt>
                <c:pt idx="13">
                  <c:v>127</c:v>
                </c:pt>
                <c:pt idx="14">
                  <c:v>142</c:v>
                </c:pt>
                <c:pt idx="15">
                  <c:v>91</c:v>
                </c:pt>
                <c:pt idx="16">
                  <c:v>79</c:v>
                </c:pt>
                <c:pt idx="17">
                  <c:v>54</c:v>
                </c:pt>
                <c:pt idx="18">
                  <c:v>44</c:v>
                </c:pt>
                <c:pt idx="19">
                  <c:v>44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32</c:v>
                </c:pt>
                <c:pt idx="24">
                  <c:v>38</c:v>
                </c:pt>
                <c:pt idx="25">
                  <c:v>37</c:v>
                </c:pt>
                <c:pt idx="26">
                  <c:v>41</c:v>
                </c:pt>
                <c:pt idx="27">
                  <c:v>45</c:v>
                </c:pt>
                <c:pt idx="28">
                  <c:v>39</c:v>
                </c:pt>
                <c:pt idx="29">
                  <c:v>26</c:v>
                </c:pt>
                <c:pt idx="30">
                  <c:v>42</c:v>
                </c:pt>
                <c:pt idx="31">
                  <c:v>31</c:v>
                </c:pt>
                <c:pt idx="32">
                  <c:v>33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'980059'!$B$18:$B$50</c:f>
              <c:numCache>
                <c:formatCode>General</c:formatCode>
                <c:ptCount val="33"/>
                <c:pt idx="0">
                  <c:v>-77.25</c:v>
                </c:pt>
                <c:pt idx="1">
                  <c:v>-77.325000000000003</c:v>
                </c:pt>
                <c:pt idx="2">
                  <c:v>-77.394999999999996</c:v>
                </c:pt>
                <c:pt idx="3">
                  <c:v>-77.459999999999994</c:v>
                </c:pt>
                <c:pt idx="4">
                  <c:v>-77.53</c:v>
                </c:pt>
                <c:pt idx="5">
                  <c:v>-77.584999999999994</c:v>
                </c:pt>
                <c:pt idx="6">
                  <c:v>-77.655000000000001</c:v>
                </c:pt>
                <c:pt idx="7">
                  <c:v>-77.715000000000003</c:v>
                </c:pt>
                <c:pt idx="8">
                  <c:v>-77.78</c:v>
                </c:pt>
                <c:pt idx="9">
                  <c:v>-77.855000000000004</c:v>
                </c:pt>
                <c:pt idx="10">
                  <c:v>-77.915000000000006</c:v>
                </c:pt>
                <c:pt idx="11">
                  <c:v>-77.98</c:v>
                </c:pt>
                <c:pt idx="12">
                  <c:v>-78.040000000000006</c:v>
                </c:pt>
                <c:pt idx="13">
                  <c:v>-78.105000000000004</c:v>
                </c:pt>
                <c:pt idx="14">
                  <c:v>-78.174999999999997</c:v>
                </c:pt>
                <c:pt idx="15">
                  <c:v>-78.234999999999999</c:v>
                </c:pt>
                <c:pt idx="16">
                  <c:v>-78.305000000000007</c:v>
                </c:pt>
                <c:pt idx="17">
                  <c:v>-78.375</c:v>
                </c:pt>
                <c:pt idx="18">
                  <c:v>-78.424999999999997</c:v>
                </c:pt>
                <c:pt idx="19">
                  <c:v>-78.495000000000005</c:v>
                </c:pt>
                <c:pt idx="20">
                  <c:v>-78.564999999999998</c:v>
                </c:pt>
                <c:pt idx="21">
                  <c:v>-78.62</c:v>
                </c:pt>
                <c:pt idx="22">
                  <c:v>-78.69</c:v>
                </c:pt>
                <c:pt idx="23">
                  <c:v>-78.760000000000005</c:v>
                </c:pt>
                <c:pt idx="24">
                  <c:v>-78.814999999999998</c:v>
                </c:pt>
                <c:pt idx="25">
                  <c:v>-78.885000000000005</c:v>
                </c:pt>
                <c:pt idx="26">
                  <c:v>-78.95</c:v>
                </c:pt>
                <c:pt idx="27">
                  <c:v>-79.015000000000001</c:v>
                </c:pt>
                <c:pt idx="28">
                  <c:v>-79.08</c:v>
                </c:pt>
                <c:pt idx="29">
                  <c:v>-79.144999999999996</c:v>
                </c:pt>
                <c:pt idx="30">
                  <c:v>-79.209999999999994</c:v>
                </c:pt>
                <c:pt idx="31">
                  <c:v>-79.275000000000006</c:v>
                </c:pt>
                <c:pt idx="32">
                  <c:v>-79.349999999999994</c:v>
                </c:pt>
              </c:numCache>
            </c:numRef>
          </c:xVal>
          <c:yVal>
            <c:numRef>
              <c:f>'980059'!$F$18:$F$50</c:f>
              <c:numCache>
                <c:formatCode>General</c:formatCode>
                <c:ptCount val="33"/>
                <c:pt idx="0">
                  <c:v>129.87206936620396</c:v>
                </c:pt>
                <c:pt idx="1">
                  <c:v>129.87206936620396</c:v>
                </c:pt>
                <c:pt idx="2">
                  <c:v>129.87206936620396</c:v>
                </c:pt>
                <c:pt idx="3">
                  <c:v>129.87206936620396</c:v>
                </c:pt>
                <c:pt idx="4">
                  <c:v>129.87206936620396</c:v>
                </c:pt>
                <c:pt idx="5">
                  <c:v>129.87206936620396</c:v>
                </c:pt>
                <c:pt idx="6">
                  <c:v>129.87206936620396</c:v>
                </c:pt>
                <c:pt idx="7">
                  <c:v>129.87206936620396</c:v>
                </c:pt>
                <c:pt idx="8">
                  <c:v>129.87206936620396</c:v>
                </c:pt>
                <c:pt idx="9">
                  <c:v>129.87206936620396</c:v>
                </c:pt>
                <c:pt idx="10">
                  <c:v>129.87206936620396</c:v>
                </c:pt>
                <c:pt idx="11">
                  <c:v>129.87206936620396</c:v>
                </c:pt>
                <c:pt idx="12">
                  <c:v>129.87206936620396</c:v>
                </c:pt>
                <c:pt idx="13">
                  <c:v>127.98814384582576</c:v>
                </c:pt>
                <c:pt idx="14">
                  <c:v>118.19424664230647</c:v>
                </c:pt>
                <c:pt idx="15">
                  <c:v>103.14419109754444</c:v>
                </c:pt>
                <c:pt idx="16">
                  <c:v>78.034937348582389</c:v>
                </c:pt>
                <c:pt idx="17">
                  <c:v>55.385203252046338</c:v>
                </c:pt>
                <c:pt idx="18">
                  <c:v>44.326272918498397</c:v>
                </c:pt>
                <c:pt idx="19">
                  <c:v>36.011002081100614</c:v>
                </c:pt>
                <c:pt idx="20">
                  <c:v>34.988901209898103</c:v>
                </c:pt>
                <c:pt idx="21">
                  <c:v>34.988901209898103</c:v>
                </c:pt>
                <c:pt idx="22">
                  <c:v>34.988901209898103</c:v>
                </c:pt>
                <c:pt idx="23">
                  <c:v>34.988901209898103</c:v>
                </c:pt>
                <c:pt idx="24">
                  <c:v>34.988901209898103</c:v>
                </c:pt>
                <c:pt idx="25">
                  <c:v>34.988901209898103</c:v>
                </c:pt>
                <c:pt idx="26">
                  <c:v>34.988901209898103</c:v>
                </c:pt>
                <c:pt idx="27">
                  <c:v>34.988901209898103</c:v>
                </c:pt>
                <c:pt idx="28">
                  <c:v>34.988901209898103</c:v>
                </c:pt>
                <c:pt idx="29">
                  <c:v>34.988901209898103</c:v>
                </c:pt>
                <c:pt idx="30">
                  <c:v>34.988901209898103</c:v>
                </c:pt>
                <c:pt idx="31">
                  <c:v>34.988901209898103</c:v>
                </c:pt>
                <c:pt idx="32">
                  <c:v>34.988901209898103</c:v>
                </c:pt>
              </c:numCache>
            </c:numRef>
          </c:yVal>
        </c:ser>
        <c:axId val="172957056"/>
        <c:axId val="173060480"/>
      </c:scatterChart>
      <c:valAx>
        <c:axId val="172957056"/>
        <c:scaling>
          <c:orientation val="minMax"/>
        </c:scaling>
        <c:axPos val="b"/>
        <c:numFmt formatCode="General" sourceLinked="1"/>
        <c:tickLblPos val="nextTo"/>
        <c:crossAx val="173060480"/>
        <c:crosses val="autoZero"/>
        <c:crossBetween val="midCat"/>
      </c:valAx>
      <c:valAx>
        <c:axId val="173060480"/>
        <c:scaling>
          <c:orientation val="minMax"/>
        </c:scaling>
        <c:axPos val="l"/>
        <c:majorGridlines/>
        <c:numFmt formatCode="General" sourceLinked="1"/>
        <c:tickLblPos val="nextTo"/>
        <c:crossAx val="17295705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'980059'!$B$68:$B$100</c:f>
              <c:numCache>
                <c:formatCode>General</c:formatCode>
                <c:ptCount val="33"/>
                <c:pt idx="0">
                  <c:v>-77.355000000000004</c:v>
                </c:pt>
                <c:pt idx="1">
                  <c:v>-77.435000000000002</c:v>
                </c:pt>
                <c:pt idx="2">
                  <c:v>-77.5</c:v>
                </c:pt>
                <c:pt idx="3">
                  <c:v>-77.564999999999998</c:v>
                </c:pt>
                <c:pt idx="4">
                  <c:v>-77.635000000000005</c:v>
                </c:pt>
                <c:pt idx="5">
                  <c:v>-77.69</c:v>
                </c:pt>
                <c:pt idx="6">
                  <c:v>-77.77</c:v>
                </c:pt>
                <c:pt idx="7">
                  <c:v>-77.825000000000003</c:v>
                </c:pt>
                <c:pt idx="8">
                  <c:v>-77.89</c:v>
                </c:pt>
                <c:pt idx="9">
                  <c:v>-77.954999999999998</c:v>
                </c:pt>
                <c:pt idx="10">
                  <c:v>-78.025000000000006</c:v>
                </c:pt>
                <c:pt idx="11">
                  <c:v>-78.09</c:v>
                </c:pt>
                <c:pt idx="12">
                  <c:v>-78.150000000000006</c:v>
                </c:pt>
                <c:pt idx="13">
                  <c:v>-78.209999999999994</c:v>
                </c:pt>
                <c:pt idx="14">
                  <c:v>-78.28</c:v>
                </c:pt>
                <c:pt idx="15">
                  <c:v>-78.34</c:v>
                </c:pt>
                <c:pt idx="16">
                  <c:v>-78.405000000000001</c:v>
                </c:pt>
                <c:pt idx="17">
                  <c:v>-78.48</c:v>
                </c:pt>
                <c:pt idx="18">
                  <c:v>-78.534999999999997</c:v>
                </c:pt>
                <c:pt idx="19">
                  <c:v>-78.599999999999994</c:v>
                </c:pt>
                <c:pt idx="20">
                  <c:v>-78.674999999999997</c:v>
                </c:pt>
                <c:pt idx="21">
                  <c:v>-78.724999999999994</c:v>
                </c:pt>
                <c:pt idx="22">
                  <c:v>-78.805000000000007</c:v>
                </c:pt>
                <c:pt idx="23">
                  <c:v>-78.87</c:v>
                </c:pt>
                <c:pt idx="24">
                  <c:v>-78.935000000000002</c:v>
                </c:pt>
                <c:pt idx="25">
                  <c:v>-78.989999999999995</c:v>
                </c:pt>
                <c:pt idx="26">
                  <c:v>-79.064999999999998</c:v>
                </c:pt>
                <c:pt idx="27">
                  <c:v>-79.13</c:v>
                </c:pt>
                <c:pt idx="28">
                  <c:v>-79.194999999999993</c:v>
                </c:pt>
                <c:pt idx="29">
                  <c:v>-79.260000000000005</c:v>
                </c:pt>
                <c:pt idx="30">
                  <c:v>-79.319999999999993</c:v>
                </c:pt>
                <c:pt idx="31">
                  <c:v>-79.39</c:v>
                </c:pt>
                <c:pt idx="32">
                  <c:v>-79.454999999999998</c:v>
                </c:pt>
              </c:numCache>
            </c:numRef>
          </c:xVal>
          <c:yVal>
            <c:numRef>
              <c:f>'980059'!$E$68:$E$100</c:f>
              <c:numCache>
                <c:formatCode>General</c:formatCode>
                <c:ptCount val="33"/>
                <c:pt idx="0">
                  <c:v>44</c:v>
                </c:pt>
                <c:pt idx="1">
                  <c:v>51</c:v>
                </c:pt>
                <c:pt idx="2">
                  <c:v>51</c:v>
                </c:pt>
                <c:pt idx="3">
                  <c:v>47</c:v>
                </c:pt>
                <c:pt idx="4">
                  <c:v>45</c:v>
                </c:pt>
                <c:pt idx="5">
                  <c:v>42</c:v>
                </c:pt>
                <c:pt idx="6">
                  <c:v>46</c:v>
                </c:pt>
                <c:pt idx="7">
                  <c:v>51</c:v>
                </c:pt>
                <c:pt idx="8">
                  <c:v>30</c:v>
                </c:pt>
                <c:pt idx="9">
                  <c:v>51</c:v>
                </c:pt>
                <c:pt idx="10">
                  <c:v>73</c:v>
                </c:pt>
                <c:pt idx="11">
                  <c:v>72</c:v>
                </c:pt>
                <c:pt idx="12">
                  <c:v>69</c:v>
                </c:pt>
                <c:pt idx="13">
                  <c:v>90</c:v>
                </c:pt>
                <c:pt idx="14">
                  <c:v>82</c:v>
                </c:pt>
                <c:pt idx="15">
                  <c:v>86</c:v>
                </c:pt>
                <c:pt idx="16">
                  <c:v>56</c:v>
                </c:pt>
                <c:pt idx="17">
                  <c:v>67</c:v>
                </c:pt>
                <c:pt idx="18">
                  <c:v>41</c:v>
                </c:pt>
                <c:pt idx="19">
                  <c:v>45</c:v>
                </c:pt>
                <c:pt idx="20">
                  <c:v>42</c:v>
                </c:pt>
                <c:pt idx="21">
                  <c:v>45</c:v>
                </c:pt>
                <c:pt idx="22">
                  <c:v>29</c:v>
                </c:pt>
                <c:pt idx="23">
                  <c:v>40</c:v>
                </c:pt>
                <c:pt idx="24">
                  <c:v>44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35</c:v>
                </c:pt>
                <c:pt idx="29">
                  <c:v>28</c:v>
                </c:pt>
                <c:pt idx="30">
                  <c:v>37</c:v>
                </c:pt>
                <c:pt idx="31">
                  <c:v>43</c:v>
                </c:pt>
                <c:pt idx="32">
                  <c:v>40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'980059'!$B$68:$B$100</c:f>
              <c:numCache>
                <c:formatCode>General</c:formatCode>
                <c:ptCount val="33"/>
                <c:pt idx="0">
                  <c:v>-77.355000000000004</c:v>
                </c:pt>
                <c:pt idx="1">
                  <c:v>-77.435000000000002</c:v>
                </c:pt>
                <c:pt idx="2">
                  <c:v>-77.5</c:v>
                </c:pt>
                <c:pt idx="3">
                  <c:v>-77.564999999999998</c:v>
                </c:pt>
                <c:pt idx="4">
                  <c:v>-77.635000000000005</c:v>
                </c:pt>
                <c:pt idx="5">
                  <c:v>-77.69</c:v>
                </c:pt>
                <c:pt idx="6">
                  <c:v>-77.77</c:v>
                </c:pt>
                <c:pt idx="7">
                  <c:v>-77.825000000000003</c:v>
                </c:pt>
                <c:pt idx="8">
                  <c:v>-77.89</c:v>
                </c:pt>
                <c:pt idx="9">
                  <c:v>-77.954999999999998</c:v>
                </c:pt>
                <c:pt idx="10">
                  <c:v>-78.025000000000006</c:v>
                </c:pt>
                <c:pt idx="11">
                  <c:v>-78.09</c:v>
                </c:pt>
                <c:pt idx="12">
                  <c:v>-78.150000000000006</c:v>
                </c:pt>
                <c:pt idx="13">
                  <c:v>-78.209999999999994</c:v>
                </c:pt>
                <c:pt idx="14">
                  <c:v>-78.28</c:v>
                </c:pt>
                <c:pt idx="15">
                  <c:v>-78.34</c:v>
                </c:pt>
                <c:pt idx="16">
                  <c:v>-78.405000000000001</c:v>
                </c:pt>
                <c:pt idx="17">
                  <c:v>-78.48</c:v>
                </c:pt>
                <c:pt idx="18">
                  <c:v>-78.534999999999997</c:v>
                </c:pt>
                <c:pt idx="19">
                  <c:v>-78.599999999999994</c:v>
                </c:pt>
                <c:pt idx="20">
                  <c:v>-78.674999999999997</c:v>
                </c:pt>
                <c:pt idx="21">
                  <c:v>-78.724999999999994</c:v>
                </c:pt>
                <c:pt idx="22">
                  <c:v>-78.805000000000007</c:v>
                </c:pt>
                <c:pt idx="23">
                  <c:v>-78.87</c:v>
                </c:pt>
                <c:pt idx="24">
                  <c:v>-78.935000000000002</c:v>
                </c:pt>
                <c:pt idx="25">
                  <c:v>-78.989999999999995</c:v>
                </c:pt>
                <c:pt idx="26">
                  <c:v>-79.064999999999998</c:v>
                </c:pt>
                <c:pt idx="27">
                  <c:v>-79.13</c:v>
                </c:pt>
                <c:pt idx="28">
                  <c:v>-79.194999999999993</c:v>
                </c:pt>
                <c:pt idx="29">
                  <c:v>-79.260000000000005</c:v>
                </c:pt>
                <c:pt idx="30">
                  <c:v>-79.319999999999993</c:v>
                </c:pt>
                <c:pt idx="31">
                  <c:v>-79.39</c:v>
                </c:pt>
                <c:pt idx="32">
                  <c:v>-79.454999999999998</c:v>
                </c:pt>
              </c:numCache>
            </c:numRef>
          </c:xVal>
          <c:yVal>
            <c:numRef>
              <c:f>'980059'!$F$68:$F$100</c:f>
              <c:numCache>
                <c:formatCode>General</c:formatCode>
                <c:ptCount val="33"/>
                <c:pt idx="0">
                  <c:v>129.87206936620396</c:v>
                </c:pt>
                <c:pt idx="1">
                  <c:v>129.87206936620396</c:v>
                </c:pt>
                <c:pt idx="2">
                  <c:v>129.87206936620396</c:v>
                </c:pt>
                <c:pt idx="3">
                  <c:v>129.87206936620396</c:v>
                </c:pt>
                <c:pt idx="4">
                  <c:v>129.87206936620396</c:v>
                </c:pt>
                <c:pt idx="5">
                  <c:v>129.87206936620396</c:v>
                </c:pt>
                <c:pt idx="6">
                  <c:v>129.87206936620396</c:v>
                </c:pt>
                <c:pt idx="7">
                  <c:v>129.87206936620396</c:v>
                </c:pt>
                <c:pt idx="8">
                  <c:v>129.87206936620396</c:v>
                </c:pt>
                <c:pt idx="9">
                  <c:v>129.87206936620396</c:v>
                </c:pt>
                <c:pt idx="10">
                  <c:v>129.87206936620396</c:v>
                </c:pt>
                <c:pt idx="11">
                  <c:v>128.99895273137747</c:v>
                </c:pt>
                <c:pt idx="12">
                  <c:v>122.65196416537974</c:v>
                </c:pt>
                <c:pt idx="13">
                  <c:v>110.1616342026102</c:v>
                </c:pt>
                <c:pt idx="14">
                  <c:v>87.825081647339019</c:v>
                </c:pt>
                <c:pt idx="15">
                  <c:v>65.664849021002141</c:v>
                </c:pt>
                <c:pt idx="16">
                  <c:v>48.23789993551911</c:v>
                </c:pt>
                <c:pt idx="17">
                  <c:v>37.088921296924198</c:v>
                </c:pt>
                <c:pt idx="18">
                  <c:v>34.988901209898103</c:v>
                </c:pt>
                <c:pt idx="19">
                  <c:v>34.988901209898103</c:v>
                </c:pt>
                <c:pt idx="20">
                  <c:v>34.988901209898103</c:v>
                </c:pt>
                <c:pt idx="21">
                  <c:v>34.988901209898103</c:v>
                </c:pt>
                <c:pt idx="22">
                  <c:v>34.988901209898103</c:v>
                </c:pt>
                <c:pt idx="23">
                  <c:v>34.988901209898103</c:v>
                </c:pt>
                <c:pt idx="24">
                  <c:v>34.988901209898103</c:v>
                </c:pt>
                <c:pt idx="25">
                  <c:v>34.988901209898103</c:v>
                </c:pt>
                <c:pt idx="26">
                  <c:v>34.988901209898103</c:v>
                </c:pt>
                <c:pt idx="27">
                  <c:v>34.988901209898103</c:v>
                </c:pt>
                <c:pt idx="28">
                  <c:v>34.988901209898103</c:v>
                </c:pt>
                <c:pt idx="29">
                  <c:v>34.988901209898103</c:v>
                </c:pt>
                <c:pt idx="30">
                  <c:v>34.988901209898103</c:v>
                </c:pt>
                <c:pt idx="31">
                  <c:v>34.988901209898103</c:v>
                </c:pt>
                <c:pt idx="32">
                  <c:v>34.988901209898103</c:v>
                </c:pt>
              </c:numCache>
            </c:numRef>
          </c:yVal>
        </c:ser>
        <c:axId val="169412864"/>
        <c:axId val="169426944"/>
      </c:scatterChart>
      <c:valAx>
        <c:axId val="169412864"/>
        <c:scaling>
          <c:orientation val="minMax"/>
        </c:scaling>
        <c:axPos val="b"/>
        <c:numFmt formatCode="General" sourceLinked="1"/>
        <c:tickLblPos val="nextTo"/>
        <c:crossAx val="169426944"/>
        <c:crosses val="autoZero"/>
        <c:crossBetween val="midCat"/>
      </c:valAx>
      <c:valAx>
        <c:axId val="169426944"/>
        <c:scaling>
          <c:orientation val="minMax"/>
        </c:scaling>
        <c:axPos val="l"/>
        <c:majorGridlines/>
        <c:numFmt formatCode="General" sourceLinked="1"/>
        <c:tickLblPos val="nextTo"/>
        <c:crossAx val="169412864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'980059'!$B$118:$B$150</c:f>
              <c:numCache>
                <c:formatCode>General</c:formatCode>
                <c:ptCount val="33"/>
                <c:pt idx="0">
                  <c:v>-77.25</c:v>
                </c:pt>
                <c:pt idx="1">
                  <c:v>-77.33</c:v>
                </c:pt>
                <c:pt idx="2">
                  <c:v>-77.394999999999996</c:v>
                </c:pt>
                <c:pt idx="3">
                  <c:v>-77.465000000000003</c:v>
                </c:pt>
                <c:pt idx="4">
                  <c:v>-77.52</c:v>
                </c:pt>
                <c:pt idx="5">
                  <c:v>-77.59</c:v>
                </c:pt>
                <c:pt idx="6">
                  <c:v>-77.650000000000006</c:v>
                </c:pt>
                <c:pt idx="7">
                  <c:v>-77.72</c:v>
                </c:pt>
                <c:pt idx="8">
                  <c:v>-77.790000000000006</c:v>
                </c:pt>
                <c:pt idx="9">
                  <c:v>-77.849999999999994</c:v>
                </c:pt>
                <c:pt idx="10">
                  <c:v>-77.915000000000006</c:v>
                </c:pt>
                <c:pt idx="11">
                  <c:v>-77.97</c:v>
                </c:pt>
                <c:pt idx="12">
                  <c:v>-78.034999999999997</c:v>
                </c:pt>
                <c:pt idx="13">
                  <c:v>-78.11</c:v>
                </c:pt>
                <c:pt idx="14">
                  <c:v>-78.180000000000007</c:v>
                </c:pt>
                <c:pt idx="15">
                  <c:v>-78.23</c:v>
                </c:pt>
                <c:pt idx="16">
                  <c:v>-78.3</c:v>
                </c:pt>
                <c:pt idx="17">
                  <c:v>-78.364999999999995</c:v>
                </c:pt>
                <c:pt idx="18">
                  <c:v>-78.435000000000002</c:v>
                </c:pt>
                <c:pt idx="19">
                  <c:v>-78.495000000000005</c:v>
                </c:pt>
                <c:pt idx="20">
                  <c:v>-78.564999999999998</c:v>
                </c:pt>
                <c:pt idx="21">
                  <c:v>-78.625</c:v>
                </c:pt>
                <c:pt idx="22">
                  <c:v>-78.694999999999993</c:v>
                </c:pt>
                <c:pt idx="23">
                  <c:v>-78.765000000000001</c:v>
                </c:pt>
                <c:pt idx="24">
                  <c:v>-78.819999999999993</c:v>
                </c:pt>
                <c:pt idx="25">
                  <c:v>-78.89</c:v>
                </c:pt>
                <c:pt idx="26">
                  <c:v>-78.95</c:v>
                </c:pt>
                <c:pt idx="27">
                  <c:v>-79.02</c:v>
                </c:pt>
                <c:pt idx="28">
                  <c:v>-79.08</c:v>
                </c:pt>
                <c:pt idx="29">
                  <c:v>-79.150000000000006</c:v>
                </c:pt>
                <c:pt idx="30">
                  <c:v>-79.209999999999994</c:v>
                </c:pt>
                <c:pt idx="31">
                  <c:v>-79.28</c:v>
                </c:pt>
                <c:pt idx="32">
                  <c:v>-79.34</c:v>
                </c:pt>
              </c:numCache>
            </c:numRef>
          </c:xVal>
          <c:yVal>
            <c:numRef>
              <c:f>'980059'!$E$118:$E$150</c:f>
              <c:numCache>
                <c:formatCode>General</c:formatCode>
                <c:ptCount val="33"/>
                <c:pt idx="0">
                  <c:v>126</c:v>
                </c:pt>
                <c:pt idx="1">
                  <c:v>144</c:v>
                </c:pt>
                <c:pt idx="2">
                  <c:v>125</c:v>
                </c:pt>
                <c:pt idx="3">
                  <c:v>157</c:v>
                </c:pt>
                <c:pt idx="4">
                  <c:v>115</c:v>
                </c:pt>
                <c:pt idx="5">
                  <c:v>140</c:v>
                </c:pt>
                <c:pt idx="6">
                  <c:v>118</c:v>
                </c:pt>
                <c:pt idx="7">
                  <c:v>130</c:v>
                </c:pt>
                <c:pt idx="8">
                  <c:v>144</c:v>
                </c:pt>
                <c:pt idx="9">
                  <c:v>133</c:v>
                </c:pt>
                <c:pt idx="10">
                  <c:v>130</c:v>
                </c:pt>
                <c:pt idx="11">
                  <c:v>113</c:v>
                </c:pt>
                <c:pt idx="12">
                  <c:v>118</c:v>
                </c:pt>
                <c:pt idx="13">
                  <c:v>87</c:v>
                </c:pt>
                <c:pt idx="14">
                  <c:v>72</c:v>
                </c:pt>
                <c:pt idx="15">
                  <c:v>56</c:v>
                </c:pt>
                <c:pt idx="16">
                  <c:v>46</c:v>
                </c:pt>
                <c:pt idx="17">
                  <c:v>47</c:v>
                </c:pt>
                <c:pt idx="18">
                  <c:v>37</c:v>
                </c:pt>
                <c:pt idx="19">
                  <c:v>47</c:v>
                </c:pt>
                <c:pt idx="20">
                  <c:v>39</c:v>
                </c:pt>
                <c:pt idx="21">
                  <c:v>34</c:v>
                </c:pt>
                <c:pt idx="22">
                  <c:v>31</c:v>
                </c:pt>
                <c:pt idx="23">
                  <c:v>37</c:v>
                </c:pt>
                <c:pt idx="24">
                  <c:v>42</c:v>
                </c:pt>
                <c:pt idx="25">
                  <c:v>32</c:v>
                </c:pt>
                <c:pt idx="26">
                  <c:v>42</c:v>
                </c:pt>
                <c:pt idx="27">
                  <c:v>28</c:v>
                </c:pt>
                <c:pt idx="28">
                  <c:v>51</c:v>
                </c:pt>
                <c:pt idx="29">
                  <c:v>38</c:v>
                </c:pt>
                <c:pt idx="30">
                  <c:v>32</c:v>
                </c:pt>
                <c:pt idx="31">
                  <c:v>37</c:v>
                </c:pt>
                <c:pt idx="32">
                  <c:v>20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'980059'!$B$118:$B$150</c:f>
              <c:numCache>
                <c:formatCode>General</c:formatCode>
                <c:ptCount val="33"/>
                <c:pt idx="0">
                  <c:v>-77.25</c:v>
                </c:pt>
                <c:pt idx="1">
                  <c:v>-77.33</c:v>
                </c:pt>
                <c:pt idx="2">
                  <c:v>-77.394999999999996</c:v>
                </c:pt>
                <c:pt idx="3">
                  <c:v>-77.465000000000003</c:v>
                </c:pt>
                <c:pt idx="4">
                  <c:v>-77.52</c:v>
                </c:pt>
                <c:pt idx="5">
                  <c:v>-77.59</c:v>
                </c:pt>
                <c:pt idx="6">
                  <c:v>-77.650000000000006</c:v>
                </c:pt>
                <c:pt idx="7">
                  <c:v>-77.72</c:v>
                </c:pt>
                <c:pt idx="8">
                  <c:v>-77.790000000000006</c:v>
                </c:pt>
                <c:pt idx="9">
                  <c:v>-77.849999999999994</c:v>
                </c:pt>
                <c:pt idx="10">
                  <c:v>-77.915000000000006</c:v>
                </c:pt>
                <c:pt idx="11">
                  <c:v>-77.97</c:v>
                </c:pt>
                <c:pt idx="12">
                  <c:v>-78.034999999999997</c:v>
                </c:pt>
                <c:pt idx="13">
                  <c:v>-78.11</c:v>
                </c:pt>
                <c:pt idx="14">
                  <c:v>-78.180000000000007</c:v>
                </c:pt>
                <c:pt idx="15">
                  <c:v>-78.23</c:v>
                </c:pt>
                <c:pt idx="16">
                  <c:v>-78.3</c:v>
                </c:pt>
                <c:pt idx="17">
                  <c:v>-78.364999999999995</c:v>
                </c:pt>
                <c:pt idx="18">
                  <c:v>-78.435000000000002</c:v>
                </c:pt>
                <c:pt idx="19">
                  <c:v>-78.495000000000005</c:v>
                </c:pt>
                <c:pt idx="20">
                  <c:v>-78.564999999999998</c:v>
                </c:pt>
                <c:pt idx="21">
                  <c:v>-78.625</c:v>
                </c:pt>
                <c:pt idx="22">
                  <c:v>-78.694999999999993</c:v>
                </c:pt>
                <c:pt idx="23">
                  <c:v>-78.765000000000001</c:v>
                </c:pt>
                <c:pt idx="24">
                  <c:v>-78.819999999999993</c:v>
                </c:pt>
                <c:pt idx="25">
                  <c:v>-78.89</c:v>
                </c:pt>
                <c:pt idx="26">
                  <c:v>-78.95</c:v>
                </c:pt>
                <c:pt idx="27">
                  <c:v>-79.02</c:v>
                </c:pt>
                <c:pt idx="28">
                  <c:v>-79.08</c:v>
                </c:pt>
                <c:pt idx="29">
                  <c:v>-79.150000000000006</c:v>
                </c:pt>
                <c:pt idx="30">
                  <c:v>-79.209999999999994</c:v>
                </c:pt>
                <c:pt idx="31">
                  <c:v>-79.28</c:v>
                </c:pt>
                <c:pt idx="32">
                  <c:v>-79.34</c:v>
                </c:pt>
              </c:numCache>
            </c:numRef>
          </c:xVal>
          <c:yVal>
            <c:numRef>
              <c:f>'980059'!$F$118:$F$150</c:f>
              <c:numCache>
                <c:formatCode>General</c:formatCode>
                <c:ptCount val="33"/>
                <c:pt idx="0">
                  <c:v>132.40304606518583</c:v>
                </c:pt>
                <c:pt idx="1">
                  <c:v>132.40304606518583</c:v>
                </c:pt>
                <c:pt idx="2">
                  <c:v>132.40304606518583</c:v>
                </c:pt>
                <c:pt idx="3">
                  <c:v>132.40304606518583</c:v>
                </c:pt>
                <c:pt idx="4">
                  <c:v>132.40304606518583</c:v>
                </c:pt>
                <c:pt idx="5">
                  <c:v>132.40304606518583</c:v>
                </c:pt>
                <c:pt idx="6">
                  <c:v>132.40304606518583</c:v>
                </c:pt>
                <c:pt idx="7">
                  <c:v>132.40304606518583</c:v>
                </c:pt>
                <c:pt idx="8">
                  <c:v>132.40299491360452</c:v>
                </c:pt>
                <c:pt idx="9">
                  <c:v>130.90345857143657</c:v>
                </c:pt>
                <c:pt idx="10">
                  <c:v>125.93389335250507</c:v>
                </c:pt>
                <c:pt idx="11">
                  <c:v>119.01165255514138</c:v>
                </c:pt>
                <c:pt idx="12">
                  <c:v>107.6195577075745</c:v>
                </c:pt>
                <c:pt idx="13">
                  <c:v>90.15197640264455</c:v>
                </c:pt>
                <c:pt idx="14">
                  <c:v>71.42312706035176</c:v>
                </c:pt>
                <c:pt idx="15">
                  <c:v>60.180769385470995</c:v>
                </c:pt>
                <c:pt idx="16">
                  <c:v>47.899753825288556</c:v>
                </c:pt>
                <c:pt idx="17">
                  <c:v>40.108626578369126</c:v>
                </c:pt>
                <c:pt idx="18">
                  <c:v>35.608752683648717</c:v>
                </c:pt>
                <c:pt idx="19">
                  <c:v>34.844995646705705</c:v>
                </c:pt>
                <c:pt idx="20">
                  <c:v>34.844995646705705</c:v>
                </c:pt>
                <c:pt idx="21">
                  <c:v>34.844995646705705</c:v>
                </c:pt>
                <c:pt idx="22">
                  <c:v>34.844995646705705</c:v>
                </c:pt>
                <c:pt idx="23">
                  <c:v>34.844995646705705</c:v>
                </c:pt>
                <c:pt idx="24">
                  <c:v>34.844995646705705</c:v>
                </c:pt>
                <c:pt idx="25">
                  <c:v>34.844995646705705</c:v>
                </c:pt>
                <c:pt idx="26">
                  <c:v>34.844995646705705</c:v>
                </c:pt>
                <c:pt idx="27">
                  <c:v>34.844995646705705</c:v>
                </c:pt>
                <c:pt idx="28">
                  <c:v>34.844995646705705</c:v>
                </c:pt>
                <c:pt idx="29">
                  <c:v>34.844995646705705</c:v>
                </c:pt>
                <c:pt idx="30">
                  <c:v>34.844995646705705</c:v>
                </c:pt>
                <c:pt idx="31">
                  <c:v>34.844995646705705</c:v>
                </c:pt>
                <c:pt idx="32">
                  <c:v>34.844995646705705</c:v>
                </c:pt>
              </c:numCache>
            </c:numRef>
          </c:yVal>
        </c:ser>
        <c:axId val="74351360"/>
        <c:axId val="74352896"/>
      </c:scatterChart>
      <c:valAx>
        <c:axId val="74351360"/>
        <c:scaling>
          <c:orientation val="minMax"/>
        </c:scaling>
        <c:axPos val="b"/>
        <c:numFmt formatCode="General" sourceLinked="1"/>
        <c:tickLblPos val="nextTo"/>
        <c:crossAx val="74352896"/>
        <c:crosses val="autoZero"/>
        <c:crossBetween val="midCat"/>
      </c:valAx>
      <c:valAx>
        <c:axId val="74352896"/>
        <c:scaling>
          <c:orientation val="minMax"/>
        </c:scaling>
        <c:axPos val="l"/>
        <c:majorGridlines/>
        <c:numFmt formatCode="General" sourceLinked="1"/>
        <c:tickLblPos val="nextTo"/>
        <c:crossAx val="74351360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'980059'!$B$168:$B$200</c:f>
              <c:numCache>
                <c:formatCode>General</c:formatCode>
                <c:ptCount val="33"/>
                <c:pt idx="0">
                  <c:v>-77.36</c:v>
                </c:pt>
                <c:pt idx="1">
                  <c:v>-77.435000000000002</c:v>
                </c:pt>
                <c:pt idx="2">
                  <c:v>-77.5</c:v>
                </c:pt>
                <c:pt idx="3">
                  <c:v>-77.569999999999993</c:v>
                </c:pt>
                <c:pt idx="4">
                  <c:v>-77.635000000000005</c:v>
                </c:pt>
                <c:pt idx="5">
                  <c:v>-77.694999999999993</c:v>
                </c:pt>
                <c:pt idx="6">
                  <c:v>-77.765000000000001</c:v>
                </c:pt>
                <c:pt idx="7">
                  <c:v>-77.83</c:v>
                </c:pt>
                <c:pt idx="8">
                  <c:v>-77.89</c:v>
                </c:pt>
                <c:pt idx="9">
                  <c:v>-77.95</c:v>
                </c:pt>
                <c:pt idx="10">
                  <c:v>-78.025000000000006</c:v>
                </c:pt>
                <c:pt idx="11">
                  <c:v>-78.084999999999994</c:v>
                </c:pt>
                <c:pt idx="12">
                  <c:v>-78.144999999999996</c:v>
                </c:pt>
                <c:pt idx="13">
                  <c:v>-78.209999999999994</c:v>
                </c:pt>
                <c:pt idx="14">
                  <c:v>-78.28</c:v>
                </c:pt>
                <c:pt idx="15">
                  <c:v>-78.344999999999999</c:v>
                </c:pt>
                <c:pt idx="16">
                  <c:v>-78.415000000000006</c:v>
                </c:pt>
                <c:pt idx="17">
                  <c:v>-78.48</c:v>
                </c:pt>
                <c:pt idx="18">
                  <c:v>-78.534999999999997</c:v>
                </c:pt>
                <c:pt idx="19">
                  <c:v>-78.605000000000004</c:v>
                </c:pt>
                <c:pt idx="20">
                  <c:v>-78.674999999999997</c:v>
                </c:pt>
                <c:pt idx="21">
                  <c:v>-78.73</c:v>
                </c:pt>
                <c:pt idx="22">
                  <c:v>-78.8</c:v>
                </c:pt>
                <c:pt idx="23">
                  <c:v>-78.87</c:v>
                </c:pt>
                <c:pt idx="24">
                  <c:v>-78.924999999999997</c:v>
                </c:pt>
                <c:pt idx="25">
                  <c:v>-79</c:v>
                </c:pt>
                <c:pt idx="26">
                  <c:v>-79.064999999999998</c:v>
                </c:pt>
                <c:pt idx="27">
                  <c:v>-79.12</c:v>
                </c:pt>
                <c:pt idx="28">
                  <c:v>-79.194999999999993</c:v>
                </c:pt>
                <c:pt idx="29">
                  <c:v>-79.260000000000005</c:v>
                </c:pt>
                <c:pt idx="30">
                  <c:v>-79.325000000000003</c:v>
                </c:pt>
                <c:pt idx="31">
                  <c:v>-79.39</c:v>
                </c:pt>
                <c:pt idx="32">
                  <c:v>-79.454999999999998</c:v>
                </c:pt>
              </c:numCache>
            </c:numRef>
          </c:xVal>
          <c:yVal>
            <c:numRef>
              <c:f>'980059'!$E$168:$E$200</c:f>
              <c:numCache>
                <c:formatCode>General</c:formatCode>
                <c:ptCount val="33"/>
                <c:pt idx="0">
                  <c:v>271</c:v>
                </c:pt>
                <c:pt idx="1">
                  <c:v>253</c:v>
                </c:pt>
                <c:pt idx="2">
                  <c:v>272</c:v>
                </c:pt>
                <c:pt idx="3">
                  <c:v>302</c:v>
                </c:pt>
                <c:pt idx="4">
                  <c:v>277</c:v>
                </c:pt>
                <c:pt idx="5">
                  <c:v>323</c:v>
                </c:pt>
                <c:pt idx="6">
                  <c:v>340</c:v>
                </c:pt>
                <c:pt idx="7">
                  <c:v>308</c:v>
                </c:pt>
                <c:pt idx="8">
                  <c:v>341</c:v>
                </c:pt>
                <c:pt idx="9">
                  <c:v>380</c:v>
                </c:pt>
                <c:pt idx="10">
                  <c:v>323</c:v>
                </c:pt>
                <c:pt idx="11">
                  <c:v>347</c:v>
                </c:pt>
                <c:pt idx="12">
                  <c:v>288</c:v>
                </c:pt>
                <c:pt idx="13">
                  <c:v>258</c:v>
                </c:pt>
                <c:pt idx="14">
                  <c:v>198</c:v>
                </c:pt>
                <c:pt idx="15">
                  <c:v>157</c:v>
                </c:pt>
                <c:pt idx="16">
                  <c:v>136</c:v>
                </c:pt>
                <c:pt idx="17">
                  <c:v>122</c:v>
                </c:pt>
                <c:pt idx="18">
                  <c:v>118</c:v>
                </c:pt>
                <c:pt idx="19">
                  <c:v>104</c:v>
                </c:pt>
                <c:pt idx="20">
                  <c:v>102</c:v>
                </c:pt>
                <c:pt idx="21">
                  <c:v>111</c:v>
                </c:pt>
                <c:pt idx="22">
                  <c:v>118</c:v>
                </c:pt>
                <c:pt idx="23">
                  <c:v>111</c:v>
                </c:pt>
                <c:pt idx="24">
                  <c:v>112</c:v>
                </c:pt>
                <c:pt idx="25">
                  <c:v>104</c:v>
                </c:pt>
                <c:pt idx="26">
                  <c:v>144</c:v>
                </c:pt>
                <c:pt idx="27">
                  <c:v>105</c:v>
                </c:pt>
                <c:pt idx="28">
                  <c:v>101</c:v>
                </c:pt>
                <c:pt idx="29">
                  <c:v>105</c:v>
                </c:pt>
                <c:pt idx="30">
                  <c:v>117</c:v>
                </c:pt>
                <c:pt idx="31">
                  <c:v>125</c:v>
                </c:pt>
                <c:pt idx="32">
                  <c:v>103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'980059'!$B$168:$B$200</c:f>
              <c:numCache>
                <c:formatCode>General</c:formatCode>
                <c:ptCount val="33"/>
                <c:pt idx="0">
                  <c:v>-77.36</c:v>
                </c:pt>
                <c:pt idx="1">
                  <c:v>-77.435000000000002</c:v>
                </c:pt>
                <c:pt idx="2">
                  <c:v>-77.5</c:v>
                </c:pt>
                <c:pt idx="3">
                  <c:v>-77.569999999999993</c:v>
                </c:pt>
                <c:pt idx="4">
                  <c:v>-77.635000000000005</c:v>
                </c:pt>
                <c:pt idx="5">
                  <c:v>-77.694999999999993</c:v>
                </c:pt>
                <c:pt idx="6">
                  <c:v>-77.765000000000001</c:v>
                </c:pt>
                <c:pt idx="7">
                  <c:v>-77.83</c:v>
                </c:pt>
                <c:pt idx="8">
                  <c:v>-77.89</c:v>
                </c:pt>
                <c:pt idx="9">
                  <c:v>-77.95</c:v>
                </c:pt>
                <c:pt idx="10">
                  <c:v>-78.025000000000006</c:v>
                </c:pt>
                <c:pt idx="11">
                  <c:v>-78.084999999999994</c:v>
                </c:pt>
                <c:pt idx="12">
                  <c:v>-78.144999999999996</c:v>
                </c:pt>
                <c:pt idx="13">
                  <c:v>-78.209999999999994</c:v>
                </c:pt>
                <c:pt idx="14">
                  <c:v>-78.28</c:v>
                </c:pt>
                <c:pt idx="15">
                  <c:v>-78.344999999999999</c:v>
                </c:pt>
                <c:pt idx="16">
                  <c:v>-78.415000000000006</c:v>
                </c:pt>
                <c:pt idx="17">
                  <c:v>-78.48</c:v>
                </c:pt>
                <c:pt idx="18">
                  <c:v>-78.534999999999997</c:v>
                </c:pt>
                <c:pt idx="19">
                  <c:v>-78.605000000000004</c:v>
                </c:pt>
                <c:pt idx="20">
                  <c:v>-78.674999999999997</c:v>
                </c:pt>
                <c:pt idx="21">
                  <c:v>-78.73</c:v>
                </c:pt>
                <c:pt idx="22">
                  <c:v>-78.8</c:v>
                </c:pt>
                <c:pt idx="23">
                  <c:v>-78.87</c:v>
                </c:pt>
                <c:pt idx="24">
                  <c:v>-78.924999999999997</c:v>
                </c:pt>
                <c:pt idx="25">
                  <c:v>-79</c:v>
                </c:pt>
                <c:pt idx="26">
                  <c:v>-79.064999999999998</c:v>
                </c:pt>
                <c:pt idx="27">
                  <c:v>-79.12</c:v>
                </c:pt>
                <c:pt idx="28">
                  <c:v>-79.194999999999993</c:v>
                </c:pt>
                <c:pt idx="29">
                  <c:v>-79.260000000000005</c:v>
                </c:pt>
                <c:pt idx="30">
                  <c:v>-79.325000000000003</c:v>
                </c:pt>
                <c:pt idx="31">
                  <c:v>-79.39</c:v>
                </c:pt>
                <c:pt idx="32">
                  <c:v>-79.454999999999998</c:v>
                </c:pt>
              </c:numCache>
            </c:numRef>
          </c:xVal>
          <c:yVal>
            <c:numRef>
              <c:f>'980059'!$F$168:$F$200</c:f>
              <c:numCache>
                <c:formatCode>General</c:formatCode>
                <c:ptCount val="33"/>
                <c:pt idx="0">
                  <c:v>306.82133119725148</c:v>
                </c:pt>
                <c:pt idx="1">
                  <c:v>306.82133119725148</c:v>
                </c:pt>
                <c:pt idx="2">
                  <c:v>306.82133119725148</c:v>
                </c:pt>
                <c:pt idx="3">
                  <c:v>306.82133119725148</c:v>
                </c:pt>
                <c:pt idx="4">
                  <c:v>306.82133119725148</c:v>
                </c:pt>
                <c:pt idx="5">
                  <c:v>306.82133119725148</c:v>
                </c:pt>
                <c:pt idx="6">
                  <c:v>306.82133119725148</c:v>
                </c:pt>
                <c:pt idx="7">
                  <c:v>306.82133119725148</c:v>
                </c:pt>
                <c:pt idx="8">
                  <c:v>306.82133119725148</c:v>
                </c:pt>
                <c:pt idx="9">
                  <c:v>306.82133119725148</c:v>
                </c:pt>
                <c:pt idx="10">
                  <c:v>306.82133119725148</c:v>
                </c:pt>
                <c:pt idx="11">
                  <c:v>303.90582502494038</c:v>
                </c:pt>
                <c:pt idx="12">
                  <c:v>288.63084675850126</c:v>
                </c:pt>
                <c:pt idx="13">
                  <c:v>257.32019690134524</c:v>
                </c:pt>
                <c:pt idx="14">
                  <c:v>206.4718529798202</c:v>
                </c:pt>
                <c:pt idx="15">
                  <c:v>160.21447179990702</c:v>
                </c:pt>
                <c:pt idx="16">
                  <c:v>127.56905220891542</c:v>
                </c:pt>
                <c:pt idx="17">
                  <c:v>113.19922557699559</c:v>
                </c:pt>
                <c:pt idx="18">
                  <c:v>111.74029067222644</c:v>
                </c:pt>
                <c:pt idx="19">
                  <c:v>111.74029067222644</c:v>
                </c:pt>
                <c:pt idx="20">
                  <c:v>111.74029067222644</c:v>
                </c:pt>
                <c:pt idx="21">
                  <c:v>111.74029067222644</c:v>
                </c:pt>
                <c:pt idx="22">
                  <c:v>111.74029067222644</c:v>
                </c:pt>
                <c:pt idx="23">
                  <c:v>111.74029067222644</c:v>
                </c:pt>
                <c:pt idx="24">
                  <c:v>111.74029067222644</c:v>
                </c:pt>
                <c:pt idx="25">
                  <c:v>111.74029067222644</c:v>
                </c:pt>
                <c:pt idx="26">
                  <c:v>111.74029067222644</c:v>
                </c:pt>
                <c:pt idx="27">
                  <c:v>111.74029067222644</c:v>
                </c:pt>
                <c:pt idx="28">
                  <c:v>111.74029067222644</c:v>
                </c:pt>
                <c:pt idx="29">
                  <c:v>111.74029067222644</c:v>
                </c:pt>
                <c:pt idx="30">
                  <c:v>111.74029067222644</c:v>
                </c:pt>
                <c:pt idx="31">
                  <c:v>111.74029067222644</c:v>
                </c:pt>
                <c:pt idx="32">
                  <c:v>111.74029067222644</c:v>
                </c:pt>
              </c:numCache>
            </c:numRef>
          </c:yVal>
        </c:ser>
        <c:axId val="73166208"/>
        <c:axId val="73172096"/>
      </c:scatterChart>
      <c:valAx>
        <c:axId val="73166208"/>
        <c:scaling>
          <c:orientation val="minMax"/>
        </c:scaling>
        <c:axPos val="b"/>
        <c:numFmt formatCode="General" sourceLinked="1"/>
        <c:tickLblPos val="nextTo"/>
        <c:crossAx val="73172096"/>
        <c:crosses val="autoZero"/>
        <c:crossBetween val="midCat"/>
      </c:valAx>
      <c:valAx>
        <c:axId val="73172096"/>
        <c:scaling>
          <c:orientation val="minMax"/>
        </c:scaling>
        <c:axPos val="l"/>
        <c:majorGridlines/>
        <c:numFmt formatCode="General" sourceLinked="1"/>
        <c:tickLblPos val="nextTo"/>
        <c:crossAx val="73166208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24</xdr:row>
      <xdr:rowOff>161925</xdr:rowOff>
    </xdr:from>
    <xdr:to>
      <xdr:col>16</xdr:col>
      <xdr:colOff>457200</xdr:colOff>
      <xdr:row>39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152400</xdr:colOff>
      <xdr:row>74</xdr:row>
      <xdr:rowOff>161925</xdr:rowOff>
    </xdr:from>
    <xdr:to>
      <xdr:col>16</xdr:col>
      <xdr:colOff>457200</xdr:colOff>
      <xdr:row>89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152400</xdr:colOff>
      <xdr:row>124</xdr:row>
      <xdr:rowOff>161925</xdr:rowOff>
    </xdr:from>
    <xdr:to>
      <xdr:col>16</xdr:col>
      <xdr:colOff>457200</xdr:colOff>
      <xdr:row>139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152400</xdr:colOff>
      <xdr:row>174</xdr:row>
      <xdr:rowOff>161925</xdr:rowOff>
    </xdr:from>
    <xdr:to>
      <xdr:col>16</xdr:col>
      <xdr:colOff>457200</xdr:colOff>
      <xdr:row>189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cols>
    <col min="1" max="16384" width="9.140625" style="3"/>
  </cols>
  <sheetData>
    <row r="1" spans="1:15">
      <c r="A1" s="3" t="s">
        <v>44</v>
      </c>
      <c r="B1" s="3">
        <v>980059</v>
      </c>
      <c r="E1" s="3" t="s">
        <v>12</v>
      </c>
      <c r="F1" s="3" t="s">
        <v>13</v>
      </c>
      <c r="G1" s="3" t="s">
        <v>14</v>
      </c>
      <c r="H1" s="3" t="s">
        <v>15</v>
      </c>
      <c r="I1" s="3" t="s">
        <v>16</v>
      </c>
      <c r="J1" s="3" t="s">
        <v>17</v>
      </c>
      <c r="K1" s="3" t="s">
        <v>18</v>
      </c>
      <c r="L1" s="3" t="s">
        <v>19</v>
      </c>
      <c r="M1" s="3" t="s">
        <v>20</v>
      </c>
      <c r="N1" s="3" t="s">
        <v>21</v>
      </c>
      <c r="O1" s="3" t="s">
        <v>22</v>
      </c>
    </row>
    <row r="2" spans="1:15">
      <c r="A2" s="3" t="s">
        <v>55</v>
      </c>
      <c r="B2" s="3">
        <v>4</v>
      </c>
      <c r="E2" s="3">
        <v>1</v>
      </c>
      <c r="F2" s="3">
        <v>5</v>
      </c>
      <c r="G2" s="3">
        <v>15</v>
      </c>
      <c r="H2" s="3">
        <v>18</v>
      </c>
      <c r="I2" s="3">
        <v>50</v>
      </c>
      <c r="J2" s="3">
        <v>2</v>
      </c>
      <c r="K2" s="3">
        <v>5</v>
      </c>
      <c r="L2" s="3">
        <v>4</v>
      </c>
      <c r="M2" s="3">
        <v>3</v>
      </c>
      <c r="N2" s="3" t="s">
        <v>30</v>
      </c>
      <c r="O2" s="3">
        <v>10</v>
      </c>
    </row>
    <row r="3" spans="1:15">
      <c r="A3" s="3" t="s">
        <v>45</v>
      </c>
      <c r="B3" s="3" t="s">
        <v>46</v>
      </c>
      <c r="E3" s="3">
        <v>2</v>
      </c>
      <c r="F3" s="3">
        <v>55</v>
      </c>
      <c r="G3" s="3">
        <v>65</v>
      </c>
      <c r="H3" s="3">
        <v>68</v>
      </c>
      <c r="I3" s="3">
        <v>100</v>
      </c>
      <c r="J3" s="3">
        <v>2</v>
      </c>
      <c r="K3" s="3">
        <v>5</v>
      </c>
      <c r="L3" s="3">
        <v>4</v>
      </c>
      <c r="M3" s="3">
        <v>3</v>
      </c>
      <c r="N3" s="3" t="s">
        <v>30</v>
      </c>
      <c r="O3" s="3">
        <v>10</v>
      </c>
    </row>
    <row r="4" spans="1:15">
      <c r="A4" s="3" t="s">
        <v>53</v>
      </c>
      <c r="B4" s="3">
        <v>200</v>
      </c>
      <c r="E4" s="3">
        <v>3</v>
      </c>
      <c r="F4" s="3">
        <v>105</v>
      </c>
      <c r="G4" s="3">
        <v>115</v>
      </c>
      <c r="H4" s="3">
        <v>118</v>
      </c>
      <c r="I4" s="3">
        <v>150</v>
      </c>
      <c r="J4" s="3">
        <v>2</v>
      </c>
      <c r="K4" s="3">
        <v>5</v>
      </c>
      <c r="L4" s="3">
        <v>4</v>
      </c>
      <c r="M4" s="3">
        <v>3</v>
      </c>
      <c r="N4" s="3" t="s">
        <v>30</v>
      </c>
      <c r="O4" s="3">
        <v>10</v>
      </c>
    </row>
    <row r="5" spans="1:15">
      <c r="A5" s="3" t="s">
        <v>47</v>
      </c>
      <c r="B5" s="3">
        <v>19</v>
      </c>
      <c r="E5" s="3">
        <v>4</v>
      </c>
      <c r="F5" s="3">
        <v>155</v>
      </c>
      <c r="G5" s="3">
        <v>165</v>
      </c>
      <c r="H5" s="3">
        <v>168</v>
      </c>
      <c r="I5" s="3">
        <v>200</v>
      </c>
      <c r="J5" s="3">
        <v>2</v>
      </c>
      <c r="K5" s="3">
        <v>5</v>
      </c>
      <c r="L5" s="3">
        <v>4</v>
      </c>
      <c r="M5" s="3">
        <v>3</v>
      </c>
      <c r="N5" s="3" t="s">
        <v>30</v>
      </c>
      <c r="O5" s="3">
        <v>10</v>
      </c>
    </row>
    <row r="6" spans="1:15">
      <c r="A6" s="3" t="s">
        <v>48</v>
      </c>
      <c r="B6" s="3">
        <v>5</v>
      </c>
    </row>
    <row r="7" spans="1:15">
      <c r="A7" s="3" t="s">
        <v>49</v>
      </c>
      <c r="B7" s="3">
        <v>13</v>
      </c>
    </row>
    <row r="8" spans="1:15">
      <c r="A8" s="3" t="s">
        <v>50</v>
      </c>
      <c r="B8" s="3">
        <v>0</v>
      </c>
    </row>
    <row r="9" spans="1:15">
      <c r="A9" s="3" t="s">
        <v>51</v>
      </c>
      <c r="B9" s="3" t="s">
        <v>52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"/>
  <sheetViews>
    <sheetView workbookViewId="0"/>
  </sheetViews>
  <sheetFormatPr defaultRowHeight="15"/>
  <sheetData>
    <row r="1" spans="1:19" s="1" customFormat="1">
      <c r="A1" s="1" t="s">
        <v>12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17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</row>
    <row r="2" spans="1:19">
      <c r="A2" s="3">
        <v>1</v>
      </c>
      <c r="B2" s="3">
        <v>2</v>
      </c>
      <c r="C2" s="3">
        <v>980059</v>
      </c>
      <c r="D2" s="2">
        <v>41653.562510069445</v>
      </c>
      <c r="E2" s="3">
        <v>71.88</v>
      </c>
      <c r="F2" s="3">
        <v>35.94</v>
      </c>
      <c r="G2" s="3">
        <v>-45</v>
      </c>
      <c r="H2" s="3">
        <v>-90.2</v>
      </c>
      <c r="I2" s="3">
        <f xml:space="preserve">  12.5</f>
        <v>12.5</v>
      </c>
      <c r="J2" s="3">
        <v>-77.254999999999995</v>
      </c>
      <c r="K2" s="3">
        <v>-17.695</v>
      </c>
      <c r="L2" s="3">
        <v>52.805</v>
      </c>
      <c r="M2" s="3">
        <f xml:space="preserve">   0</f>
        <v>0</v>
      </c>
      <c r="N2" s="3" t="s">
        <v>35</v>
      </c>
      <c r="O2" s="3">
        <v>33</v>
      </c>
      <c r="P2" s="3">
        <v>7000</v>
      </c>
      <c r="Q2" s="3">
        <v>37</v>
      </c>
      <c r="R2" s="3">
        <v>144</v>
      </c>
      <c r="S2" s="3">
        <v>26</v>
      </c>
    </row>
    <row r="3" spans="1:19">
      <c r="A3" s="3">
        <v>2</v>
      </c>
      <c r="B3" s="3">
        <v>6</v>
      </c>
      <c r="C3" s="3">
        <v>980059</v>
      </c>
      <c r="D3" s="2">
        <v>41653.577805092595</v>
      </c>
      <c r="E3" s="3">
        <v>71.88</v>
      </c>
      <c r="F3" s="3">
        <v>35.94</v>
      </c>
      <c r="G3" s="3">
        <v>-45</v>
      </c>
      <c r="H3" s="3">
        <v>-90.2</v>
      </c>
      <c r="I3" s="3">
        <f xml:space="preserve">  12.5</f>
        <v>12.5</v>
      </c>
      <c r="J3" s="3">
        <v>-77.36</v>
      </c>
      <c r="K3" s="3">
        <v>-17.670000000000002</v>
      </c>
      <c r="L3" s="3">
        <v>12.615</v>
      </c>
      <c r="M3" s="3">
        <f xml:space="preserve">   0</f>
        <v>0</v>
      </c>
      <c r="N3" s="3" t="s">
        <v>35</v>
      </c>
      <c r="O3" s="3">
        <v>33</v>
      </c>
      <c r="P3" s="3">
        <v>7000</v>
      </c>
      <c r="Q3" s="3">
        <v>37</v>
      </c>
      <c r="R3" s="3">
        <v>90</v>
      </c>
      <c r="S3" s="3">
        <v>28</v>
      </c>
    </row>
    <row r="4" spans="1:19">
      <c r="A4" s="3">
        <v>3</v>
      </c>
      <c r="B4" s="3">
        <v>2</v>
      </c>
      <c r="C4" s="3">
        <v>980059</v>
      </c>
      <c r="D4" s="2">
        <v>41653.661142476849</v>
      </c>
      <c r="E4" s="3">
        <v>71.88</v>
      </c>
      <c r="F4" s="3">
        <v>35.94</v>
      </c>
      <c r="G4" s="3">
        <v>-135</v>
      </c>
      <c r="H4" s="3">
        <v>-90.2</v>
      </c>
      <c r="I4" s="3">
        <f xml:space="preserve">  12.5</f>
        <v>12.5</v>
      </c>
      <c r="J4" s="3">
        <v>-77.254999999999995</v>
      </c>
      <c r="K4" s="3">
        <v>-17.695</v>
      </c>
      <c r="L4" s="3">
        <v>52.805</v>
      </c>
      <c r="M4" s="3">
        <f xml:space="preserve">   0</f>
        <v>0</v>
      </c>
      <c r="N4" s="3" t="s">
        <v>35</v>
      </c>
      <c r="O4" s="3">
        <v>33</v>
      </c>
      <c r="P4" s="3">
        <v>7000</v>
      </c>
      <c r="Q4" s="3">
        <v>37</v>
      </c>
      <c r="R4" s="3">
        <v>157</v>
      </c>
      <c r="S4" s="3">
        <v>20</v>
      </c>
    </row>
    <row r="5" spans="1:19">
      <c r="A5" s="3">
        <v>4</v>
      </c>
      <c r="B5" s="3">
        <v>6</v>
      </c>
      <c r="C5" s="3">
        <v>980059</v>
      </c>
      <c r="D5" s="2">
        <v>41653.676633101852</v>
      </c>
      <c r="E5" s="3">
        <v>71.88</v>
      </c>
      <c r="F5" s="3">
        <v>35.94</v>
      </c>
      <c r="G5" s="3">
        <v>-135</v>
      </c>
      <c r="H5" s="3">
        <v>-90.2</v>
      </c>
      <c r="I5" s="3">
        <f xml:space="preserve">  12.5</f>
        <v>12.5</v>
      </c>
      <c r="J5" s="3">
        <v>-77.36</v>
      </c>
      <c r="K5" s="3">
        <v>-17.670000000000002</v>
      </c>
      <c r="L5" s="3">
        <v>12.615</v>
      </c>
      <c r="M5" s="3">
        <f xml:space="preserve">   0</f>
        <v>0</v>
      </c>
      <c r="N5" s="3" t="s">
        <v>35</v>
      </c>
      <c r="O5" s="3">
        <v>33</v>
      </c>
      <c r="P5" s="3">
        <v>21000</v>
      </c>
      <c r="Q5" s="3">
        <v>110</v>
      </c>
      <c r="R5" s="3">
        <v>380</v>
      </c>
      <c r="S5" s="3">
        <v>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00"/>
  <sheetViews>
    <sheetView topLeftCell="A196" workbookViewId="0">
      <selection activeCell="H115" sqref="H115"/>
    </sheetView>
  </sheetViews>
  <sheetFormatPr defaultRowHeight="15"/>
  <sheetData>
    <row r="1" spans="1:14">
      <c r="A1" t="s">
        <v>54</v>
      </c>
      <c r="B1">
        <v>1</v>
      </c>
    </row>
    <row r="2" spans="1:14">
      <c r="A2" t="s">
        <v>0</v>
      </c>
    </row>
    <row r="3" spans="1:14">
      <c r="A3" t="s">
        <v>0</v>
      </c>
    </row>
    <row r="4" spans="1:14">
      <c r="A4" t="s">
        <v>0</v>
      </c>
    </row>
    <row r="5" spans="1:14">
      <c r="A5" t="s">
        <v>1</v>
      </c>
    </row>
    <row r="6" spans="1:14">
      <c r="A6" t="s">
        <v>2</v>
      </c>
    </row>
    <row r="7" spans="1:14">
      <c r="A7" t="s">
        <v>3</v>
      </c>
    </row>
    <row r="8" spans="1:14">
      <c r="A8" t="s">
        <v>4</v>
      </c>
    </row>
    <row r="9" spans="1:14">
      <c r="A9" t="s">
        <v>5</v>
      </c>
    </row>
    <row r="10" spans="1:14">
      <c r="A10" t="s">
        <v>6</v>
      </c>
    </row>
    <row r="11" spans="1:14">
      <c r="A11" t="s">
        <v>7</v>
      </c>
    </row>
    <row r="12" spans="1:14">
      <c r="A12" t="s">
        <v>8</v>
      </c>
    </row>
    <row r="13" spans="1:14">
      <c r="A13" t="s">
        <v>9</v>
      </c>
    </row>
    <row r="14" spans="1:14">
      <c r="A14" t="s">
        <v>10</v>
      </c>
      <c r="F14" s="3"/>
      <c r="G14" s="3" t="s">
        <v>69</v>
      </c>
      <c r="H14" s="3" t="s">
        <v>70</v>
      </c>
      <c r="I14" s="3" t="s">
        <v>71</v>
      </c>
      <c r="J14" s="3" t="s">
        <v>72</v>
      </c>
      <c r="K14" s="3"/>
      <c r="L14" s="3" t="s">
        <v>17</v>
      </c>
      <c r="M14" s="3"/>
      <c r="N14" s="3"/>
    </row>
    <row r="15" spans="1:14">
      <c r="A15" t="s">
        <v>11</v>
      </c>
      <c r="F15" s="3"/>
      <c r="G15" s="3">
        <v>94.883168156305871</v>
      </c>
      <c r="H15" s="3">
        <v>-78.29381088915828</v>
      </c>
      <c r="I15" s="3">
        <v>0.33347133771008369</v>
      </c>
      <c r="J15" s="3">
        <v>34.988901209898103</v>
      </c>
      <c r="K15" s="3"/>
      <c r="L15" s="3">
        <v>90</v>
      </c>
      <c r="M15" s="3"/>
      <c r="N15" s="3"/>
    </row>
    <row r="16" spans="1:14">
      <c r="A16" t="s">
        <v>0</v>
      </c>
      <c r="F16" s="3"/>
      <c r="G16" s="3"/>
      <c r="H16" s="3"/>
      <c r="I16" s="3"/>
      <c r="J16" s="3"/>
      <c r="K16" s="3"/>
      <c r="L16" s="3"/>
      <c r="M16" s="3"/>
      <c r="N16" s="3"/>
    </row>
    <row r="17" spans="1:14">
      <c r="A17" t="s">
        <v>38</v>
      </c>
      <c r="B17" t="s">
        <v>30</v>
      </c>
      <c r="C17" t="s">
        <v>20</v>
      </c>
      <c r="D17" t="s">
        <v>37</v>
      </c>
      <c r="E17" t="s">
        <v>36</v>
      </c>
      <c r="F17" s="3" t="s">
        <v>73</v>
      </c>
      <c r="G17" s="3" t="s">
        <v>74</v>
      </c>
      <c r="H17" s="3" t="s">
        <v>75</v>
      </c>
      <c r="I17" s="3"/>
      <c r="J17" s="3"/>
      <c r="K17" s="3"/>
      <c r="L17" s="3"/>
      <c r="M17" s="3"/>
      <c r="N17" s="3"/>
    </row>
    <row r="18" spans="1:14">
      <c r="A18">
        <v>1</v>
      </c>
      <c r="B18">
        <v>-77.25</v>
      </c>
      <c r="C18">
        <v>38</v>
      </c>
      <c r="D18">
        <v>7000</v>
      </c>
      <c r="E18">
        <v>128</v>
      </c>
      <c r="F18" s="3">
        <f>[1]!wallScanTrans(B18,G15,H15,I15,L15)+J15</f>
        <v>129.87206936620396</v>
      </c>
      <c r="G18" s="3">
        <f>(F18-E18)^2/E18</f>
        <v>2.7380028999056984E-2</v>
      </c>
      <c r="H18" s="3">
        <f>SUM(G18:G50)/(COUNT(G18:G50)-4)</f>
        <v>0.85413530051017428</v>
      </c>
      <c r="I18" s="3"/>
      <c r="J18" s="3"/>
      <c r="K18" s="3"/>
      <c r="L18" s="3"/>
      <c r="M18" s="3"/>
      <c r="N18" s="3"/>
    </row>
    <row r="19" spans="1:14">
      <c r="A19">
        <v>2</v>
      </c>
      <c r="B19">
        <v>-77.325000000000003</v>
      </c>
      <c r="C19">
        <v>37</v>
      </c>
      <c r="D19">
        <v>7000</v>
      </c>
      <c r="E19">
        <v>117</v>
      </c>
      <c r="F19" s="3">
        <f>[1]!wallScanTrans(B19,G15,H15,I15,L15)+J15</f>
        <v>129.87206936620396</v>
      </c>
      <c r="G19" s="3">
        <f t="shared" ref="G19:G50" si="0">(F19-E19)^2/E19</f>
        <v>1.4161552971655247</v>
      </c>
      <c r="H19" s="3"/>
      <c r="I19" s="3"/>
      <c r="J19" s="3"/>
      <c r="K19" s="3"/>
      <c r="L19" s="3"/>
      <c r="M19" s="3"/>
      <c r="N19" s="3"/>
    </row>
    <row r="20" spans="1:14">
      <c r="A20">
        <v>3</v>
      </c>
      <c r="B20">
        <v>-77.394999999999996</v>
      </c>
      <c r="C20">
        <v>37</v>
      </c>
      <c r="D20">
        <v>7000</v>
      </c>
      <c r="E20">
        <v>114</v>
      </c>
      <c r="F20" s="3">
        <f>[1]!wallScanTrans(B20,G15,H15,I15,L15)+J15</f>
        <v>129.87206936620396</v>
      </c>
      <c r="G20" s="3">
        <f t="shared" si="0"/>
        <v>2.2098472453121945</v>
      </c>
      <c r="H20" s="3"/>
      <c r="I20" s="3"/>
      <c r="J20" s="3"/>
      <c r="K20" s="3"/>
      <c r="L20" s="3"/>
      <c r="M20" s="3"/>
      <c r="N20" s="3"/>
    </row>
    <row r="21" spans="1:14">
      <c r="A21">
        <v>4</v>
      </c>
      <c r="B21">
        <v>-77.459999999999994</v>
      </c>
      <c r="C21">
        <v>37</v>
      </c>
      <c r="D21">
        <v>7000</v>
      </c>
      <c r="E21">
        <v>142</v>
      </c>
      <c r="F21" s="3">
        <f>[1]!wallScanTrans(B21,G15,H15,I15,L15)+J15</f>
        <v>129.87206936620396</v>
      </c>
      <c r="G21" s="3">
        <f t="shared" si="0"/>
        <v>1.0358218412547071</v>
      </c>
      <c r="H21" s="3"/>
      <c r="I21" s="3"/>
      <c r="J21" s="3"/>
      <c r="K21" s="3"/>
      <c r="L21" s="3"/>
      <c r="M21" s="3"/>
      <c r="N21" s="3"/>
    </row>
    <row r="22" spans="1:14">
      <c r="A22">
        <v>5</v>
      </c>
      <c r="B22">
        <v>-77.53</v>
      </c>
      <c r="C22">
        <v>36</v>
      </c>
      <c r="D22">
        <v>7000</v>
      </c>
      <c r="E22">
        <v>144</v>
      </c>
      <c r="F22" s="3">
        <f>[1]!wallScanTrans(B22,G15,H15,I15,L15)+J15</f>
        <v>129.87206936620396</v>
      </c>
      <c r="G22" s="3">
        <f t="shared" si="0"/>
        <v>1.3861001666205039</v>
      </c>
      <c r="H22" s="3"/>
      <c r="I22" s="3"/>
      <c r="J22" s="3"/>
      <c r="K22" s="3"/>
      <c r="L22" s="3"/>
      <c r="M22" s="3"/>
      <c r="N22" s="3"/>
    </row>
    <row r="23" spans="1:14">
      <c r="A23">
        <v>6</v>
      </c>
      <c r="B23">
        <v>-77.584999999999994</v>
      </c>
      <c r="C23">
        <v>37</v>
      </c>
      <c r="D23">
        <v>7000</v>
      </c>
      <c r="E23">
        <v>124</v>
      </c>
      <c r="F23" s="3">
        <f>[1]!wallScanTrans(B23,G15,H15,I15,L15)+J15</f>
        <v>129.87206936620396</v>
      </c>
      <c r="G23" s="3">
        <f t="shared" si="0"/>
        <v>0.2780741825928304</v>
      </c>
      <c r="H23" s="3"/>
      <c r="I23" s="3"/>
      <c r="J23" s="3"/>
      <c r="K23" s="3"/>
      <c r="L23" s="3"/>
      <c r="M23" s="3"/>
      <c r="N23" s="3"/>
    </row>
    <row r="24" spans="1:14">
      <c r="A24">
        <v>7</v>
      </c>
      <c r="B24">
        <v>-77.655000000000001</v>
      </c>
      <c r="C24">
        <v>37</v>
      </c>
      <c r="D24">
        <v>7000</v>
      </c>
      <c r="E24">
        <v>130</v>
      </c>
      <c r="F24" s="3">
        <f>[1]!wallScanTrans(B24,G15,H15,I15,L15)+J15</f>
        <v>129.87206936620396</v>
      </c>
      <c r="G24" s="3">
        <f t="shared" si="0"/>
        <v>1.2589420818043579E-4</v>
      </c>
      <c r="H24" s="3"/>
      <c r="I24" s="3"/>
      <c r="J24" s="3"/>
      <c r="K24" s="3"/>
      <c r="L24" s="3"/>
      <c r="M24" s="3"/>
      <c r="N24" s="3"/>
    </row>
    <row r="25" spans="1:14">
      <c r="A25">
        <v>8</v>
      </c>
      <c r="B25">
        <v>-77.715000000000003</v>
      </c>
      <c r="C25">
        <v>36</v>
      </c>
      <c r="D25">
        <v>7000</v>
      </c>
      <c r="E25">
        <v>128</v>
      </c>
      <c r="F25" s="3">
        <f>[1]!wallScanTrans(B25,G15,H15,I15,L15)+J15</f>
        <v>129.87206936620396</v>
      </c>
      <c r="G25" s="3">
        <f t="shared" si="0"/>
        <v>2.7380028999056984E-2</v>
      </c>
      <c r="H25" s="3"/>
      <c r="I25" s="3"/>
      <c r="J25" s="3"/>
      <c r="K25" s="3"/>
      <c r="L25" s="3"/>
      <c r="M25" s="3"/>
      <c r="N25" s="3"/>
    </row>
    <row r="26" spans="1:14" s="3" customFormat="1">
      <c r="A26" s="3">
        <v>9</v>
      </c>
      <c r="B26" s="3">
        <v>-77.78</v>
      </c>
      <c r="C26" s="3">
        <v>37</v>
      </c>
      <c r="D26" s="3">
        <v>7000</v>
      </c>
      <c r="E26" s="3">
        <v>124</v>
      </c>
      <c r="F26" s="3">
        <f>[1]!wallScanTrans(B26,G15,H15,I15,L15)+J15</f>
        <v>129.87206936620396</v>
      </c>
      <c r="G26" s="3">
        <f t="shared" si="0"/>
        <v>0.2780741825928304</v>
      </c>
    </row>
    <row r="27" spans="1:14" s="3" customFormat="1">
      <c r="A27" s="3">
        <v>10</v>
      </c>
      <c r="B27" s="3">
        <v>-77.855000000000004</v>
      </c>
      <c r="C27" s="3">
        <v>37</v>
      </c>
      <c r="D27" s="3">
        <v>7000</v>
      </c>
      <c r="E27" s="3">
        <v>136</v>
      </c>
      <c r="F27" s="3">
        <f>[1]!wallScanTrans(B27,G15,H15,I15,L15)+J15</f>
        <v>129.87206936620396</v>
      </c>
      <c r="G27" s="3">
        <f t="shared" si="0"/>
        <v>0.27611421950452902</v>
      </c>
    </row>
    <row r="28" spans="1:14" s="3" customFormat="1">
      <c r="A28" s="3">
        <v>11</v>
      </c>
      <c r="B28" s="3">
        <v>-77.915000000000006</v>
      </c>
      <c r="C28" s="3">
        <v>37</v>
      </c>
      <c r="D28" s="3">
        <v>7000</v>
      </c>
      <c r="E28" s="3">
        <v>132</v>
      </c>
      <c r="F28" s="3">
        <f>[1]!wallScanTrans(B28,G15,H15,I15,L15)+J15</f>
        <v>129.87206936620396</v>
      </c>
      <c r="G28" s="3">
        <f t="shared" si="0"/>
        <v>3.4303702895815295E-2</v>
      </c>
    </row>
    <row r="29" spans="1:14" s="3" customFormat="1">
      <c r="A29" s="3">
        <v>12</v>
      </c>
      <c r="B29" s="3">
        <v>-77.98</v>
      </c>
      <c r="C29" s="3">
        <v>37</v>
      </c>
      <c r="D29" s="3">
        <v>7000</v>
      </c>
      <c r="E29" s="3">
        <v>138</v>
      </c>
      <c r="F29" s="3">
        <f>[1]!wallScanTrans(B29,G15,H15,I15,L15)+J15</f>
        <v>129.87206936620396</v>
      </c>
      <c r="G29" s="3">
        <f t="shared" si="0"/>
        <v>0.4787192491869573</v>
      </c>
    </row>
    <row r="30" spans="1:14" s="3" customFormat="1">
      <c r="A30" s="3">
        <v>13</v>
      </c>
      <c r="B30" s="3">
        <v>-78.040000000000006</v>
      </c>
      <c r="C30" s="3">
        <v>37</v>
      </c>
      <c r="D30" s="3">
        <v>7000</v>
      </c>
      <c r="E30" s="3">
        <v>133</v>
      </c>
      <c r="F30" s="3">
        <f>[1]!wallScanTrans(B30,G15,H15,I15,L15)+J15</f>
        <v>129.87206936620396</v>
      </c>
      <c r="G30" s="3">
        <f t="shared" si="0"/>
        <v>7.356353420932106E-2</v>
      </c>
    </row>
    <row r="31" spans="1:14" s="3" customFormat="1">
      <c r="A31" s="3">
        <v>14</v>
      </c>
      <c r="B31" s="3">
        <v>-78.105000000000004</v>
      </c>
      <c r="C31" s="3">
        <v>37</v>
      </c>
      <c r="D31" s="3">
        <v>7000</v>
      </c>
      <c r="E31" s="3">
        <v>127</v>
      </c>
      <c r="F31" s="3">
        <f>[1]!wallScanTrans(B31,G15,H15,I15,L15)+J15</f>
        <v>127.98814384582576</v>
      </c>
      <c r="G31" s="3">
        <f t="shared" si="0"/>
        <v>7.6884114964041288E-3</v>
      </c>
    </row>
    <row r="32" spans="1:14" s="3" customFormat="1">
      <c r="A32" s="3">
        <v>15</v>
      </c>
      <c r="B32" s="3">
        <v>-78.174999999999997</v>
      </c>
      <c r="C32" s="3">
        <v>36</v>
      </c>
      <c r="D32" s="3">
        <v>7000</v>
      </c>
      <c r="E32" s="3">
        <v>142</v>
      </c>
      <c r="F32" s="3">
        <f>[1]!wallScanTrans(B32,G15,H15,I15,L15)+J15</f>
        <v>118.19424664230647</v>
      </c>
      <c r="G32" s="3">
        <f t="shared" si="0"/>
        <v>3.9909429079389924</v>
      </c>
    </row>
    <row r="33" spans="1:7" s="3" customFormat="1">
      <c r="A33" s="3">
        <v>16</v>
      </c>
      <c r="B33" s="3">
        <v>-78.234999999999999</v>
      </c>
      <c r="C33" s="3">
        <v>37</v>
      </c>
      <c r="D33" s="3">
        <v>7000</v>
      </c>
      <c r="E33" s="3">
        <v>91</v>
      </c>
      <c r="F33" s="3">
        <f>[1]!wallScanTrans(B33,G15,H15,I15,L15)+J15</f>
        <v>103.14419109754444</v>
      </c>
      <c r="G33" s="3">
        <f t="shared" si="0"/>
        <v>1.6206744770733794</v>
      </c>
    </row>
    <row r="34" spans="1:7" s="3" customFormat="1">
      <c r="A34" s="3">
        <v>17</v>
      </c>
      <c r="B34" s="3">
        <v>-78.305000000000007</v>
      </c>
      <c r="C34" s="3">
        <v>36</v>
      </c>
      <c r="D34" s="3">
        <v>7000</v>
      </c>
      <c r="E34" s="3">
        <v>79</v>
      </c>
      <c r="F34" s="3">
        <f>[1]!wallScanTrans(B34,G15,H15,I15,L15)+J15</f>
        <v>78.034937348582389</v>
      </c>
      <c r="G34" s="3">
        <f t="shared" si="0"/>
        <v>1.1789188875458094E-2</v>
      </c>
    </row>
    <row r="35" spans="1:7" s="3" customFormat="1">
      <c r="A35" s="3">
        <v>18</v>
      </c>
      <c r="B35" s="3">
        <v>-78.375</v>
      </c>
      <c r="C35" s="3">
        <v>37</v>
      </c>
      <c r="D35" s="3">
        <v>7000</v>
      </c>
      <c r="E35" s="3">
        <v>54</v>
      </c>
      <c r="F35" s="3">
        <f>[1]!wallScanTrans(B35,G15,H15,I15,L15)+J15</f>
        <v>55.385203252046338</v>
      </c>
      <c r="G35" s="3">
        <f t="shared" si="0"/>
        <v>3.5533112027402801E-2</v>
      </c>
    </row>
    <row r="36" spans="1:7" s="3" customFormat="1">
      <c r="A36" s="3">
        <v>19</v>
      </c>
      <c r="B36" s="3">
        <v>-78.424999999999997</v>
      </c>
      <c r="C36" s="3">
        <v>36</v>
      </c>
      <c r="D36" s="3">
        <v>7000</v>
      </c>
      <c r="E36" s="3">
        <v>44</v>
      </c>
      <c r="F36" s="3">
        <f>[1]!wallScanTrans(B36,G15,H15,I15,L15)+J15</f>
        <v>44.326272918498397</v>
      </c>
      <c r="G36" s="3">
        <f t="shared" si="0"/>
        <v>2.4194094851241244E-3</v>
      </c>
    </row>
    <row r="37" spans="1:7" s="3" customFormat="1">
      <c r="A37" s="3">
        <v>20</v>
      </c>
      <c r="B37" s="3">
        <v>-78.495000000000005</v>
      </c>
      <c r="C37" s="3">
        <v>37</v>
      </c>
      <c r="D37" s="3">
        <v>7000</v>
      </c>
      <c r="E37" s="3">
        <v>44</v>
      </c>
      <c r="F37" s="3">
        <f>[1]!wallScanTrans(B37,G15,H15,I15,L15)+J15</f>
        <v>36.011002081100614</v>
      </c>
      <c r="G37" s="3">
        <f t="shared" si="0"/>
        <v>1.4505474488222438</v>
      </c>
    </row>
    <row r="38" spans="1:7" s="3" customFormat="1">
      <c r="A38" s="3">
        <v>21</v>
      </c>
      <c r="B38" s="3">
        <v>-78.564999999999998</v>
      </c>
      <c r="C38" s="3">
        <v>37</v>
      </c>
      <c r="D38" s="3">
        <v>7000</v>
      </c>
      <c r="E38" s="3">
        <v>33</v>
      </c>
      <c r="F38" s="3">
        <f>[1]!wallScanTrans(B38,G15,H15,I15,L15)+J15</f>
        <v>34.988901209898103</v>
      </c>
      <c r="G38" s="3">
        <f t="shared" si="0"/>
        <v>0.1198705461434587</v>
      </c>
    </row>
    <row r="39" spans="1:7" s="3" customFormat="1">
      <c r="A39" s="3">
        <v>22</v>
      </c>
      <c r="B39" s="3">
        <v>-78.62</v>
      </c>
      <c r="C39" s="3">
        <v>37</v>
      </c>
      <c r="D39" s="3">
        <v>7000</v>
      </c>
      <c r="E39" s="3">
        <v>33</v>
      </c>
      <c r="F39" s="3">
        <f>[1]!wallScanTrans(B39,G15,H15,I15,L15)+J15</f>
        <v>34.988901209898103</v>
      </c>
      <c r="G39" s="3">
        <f t="shared" si="0"/>
        <v>0.1198705461434587</v>
      </c>
    </row>
    <row r="40" spans="1:7" s="3" customFormat="1">
      <c r="A40" s="3">
        <v>23</v>
      </c>
      <c r="B40" s="3">
        <v>-78.69</v>
      </c>
      <c r="C40" s="3">
        <v>36</v>
      </c>
      <c r="D40" s="3">
        <v>7000</v>
      </c>
      <c r="E40" s="3">
        <v>30</v>
      </c>
      <c r="F40" s="3">
        <f>[1]!wallScanTrans(B40,G15,H15,I15,L15)+J15</f>
        <v>34.988901209898103</v>
      </c>
      <c r="G40" s="3">
        <f t="shared" si="0"/>
        <v>0.82963784273742502</v>
      </c>
    </row>
    <row r="41" spans="1:7" s="3" customFormat="1">
      <c r="A41" s="3">
        <v>24</v>
      </c>
      <c r="B41" s="3">
        <v>-78.760000000000005</v>
      </c>
      <c r="C41" s="3">
        <v>36</v>
      </c>
      <c r="D41" s="3">
        <v>7000</v>
      </c>
      <c r="E41" s="3">
        <v>32</v>
      </c>
      <c r="F41" s="3">
        <f>[1]!wallScanTrans(B41,G15,H15,I15,L15)+J15</f>
        <v>34.988901209898103</v>
      </c>
      <c r="G41" s="3">
        <f t="shared" si="0"/>
        <v>0.2791728263290732</v>
      </c>
    </row>
    <row r="42" spans="1:7" s="3" customFormat="1">
      <c r="A42" s="3">
        <v>25</v>
      </c>
      <c r="B42" s="3">
        <v>-78.814999999999998</v>
      </c>
      <c r="C42" s="3">
        <v>36</v>
      </c>
      <c r="D42" s="3">
        <v>7000</v>
      </c>
      <c r="E42" s="3">
        <v>38</v>
      </c>
      <c r="F42" s="3">
        <f>[1]!wallScanTrans(B42,G15,H15,I15,L15)+J15</f>
        <v>34.988901209898103</v>
      </c>
      <c r="G42" s="3">
        <f t="shared" si="0"/>
        <v>0.2385977874671871</v>
      </c>
    </row>
    <row r="43" spans="1:7" s="3" customFormat="1">
      <c r="A43" s="3">
        <v>26</v>
      </c>
      <c r="B43" s="3">
        <v>-78.885000000000005</v>
      </c>
      <c r="C43" s="3">
        <v>36</v>
      </c>
      <c r="D43" s="3">
        <v>7000</v>
      </c>
      <c r="E43" s="3">
        <v>37</v>
      </c>
      <c r="F43" s="3">
        <f>[1]!wallScanTrans(B43,G15,H15,I15,L15)+J15</f>
        <v>34.988901209898103</v>
      </c>
      <c r="G43" s="3">
        <f t="shared" si="0"/>
        <v>0.10931130658241392</v>
      </c>
    </row>
    <row r="44" spans="1:7" s="3" customFormat="1">
      <c r="A44" s="3">
        <v>27</v>
      </c>
      <c r="B44" s="3">
        <v>-78.95</v>
      </c>
      <c r="C44" s="3">
        <v>37</v>
      </c>
      <c r="D44" s="3">
        <v>7000</v>
      </c>
      <c r="E44" s="3">
        <v>41</v>
      </c>
      <c r="F44" s="3">
        <f>[1]!wallScanTrans(B44,G15,H15,I15,L15)+J15</f>
        <v>34.988901209898103</v>
      </c>
      <c r="G44" s="3">
        <f t="shared" si="0"/>
        <v>0.88130021132596326</v>
      </c>
    </row>
    <row r="45" spans="1:7" s="3" customFormat="1">
      <c r="A45" s="3">
        <v>28</v>
      </c>
      <c r="B45" s="3">
        <v>-79.015000000000001</v>
      </c>
      <c r="C45" s="3">
        <v>37</v>
      </c>
      <c r="D45" s="3">
        <v>7000</v>
      </c>
      <c r="E45" s="3">
        <v>45</v>
      </c>
      <c r="F45" s="3">
        <f>[1]!wallScanTrans(B45,G15,H15,I15,L15)+J15</f>
        <v>34.988901209898103</v>
      </c>
      <c r="G45" s="3">
        <f t="shared" si="0"/>
        <v>2.227157755226215</v>
      </c>
    </row>
    <row r="46" spans="1:7" s="3" customFormat="1">
      <c r="A46" s="3">
        <v>29</v>
      </c>
      <c r="B46" s="3">
        <v>-79.08</v>
      </c>
      <c r="C46" s="3">
        <v>37</v>
      </c>
      <c r="D46" s="3">
        <v>7000</v>
      </c>
      <c r="E46" s="3">
        <v>39</v>
      </c>
      <c r="F46" s="3">
        <f>[1]!wallScanTrans(B46,G15,H15,I15,L15)+J15</f>
        <v>34.988901209898103</v>
      </c>
      <c r="G46" s="3">
        <f t="shared" si="0"/>
        <v>0.41253624369120262</v>
      </c>
    </row>
    <row r="47" spans="1:7" s="3" customFormat="1">
      <c r="A47" s="3">
        <v>30</v>
      </c>
      <c r="B47" s="3">
        <v>-79.144999999999996</v>
      </c>
      <c r="C47" s="3">
        <v>36</v>
      </c>
      <c r="D47" s="3">
        <v>7000</v>
      </c>
      <c r="E47" s="3">
        <v>26</v>
      </c>
      <c r="F47" s="3">
        <f>[1]!wallScanTrans(B47,G15,H15,I15,L15)+J15</f>
        <v>34.988901209898103</v>
      </c>
      <c r="G47" s="3">
        <f t="shared" si="0"/>
        <v>3.1077055754349066</v>
      </c>
    </row>
    <row r="48" spans="1:7" s="3" customFormat="1">
      <c r="A48" s="3">
        <v>31</v>
      </c>
      <c r="B48" s="3">
        <v>-79.209999999999994</v>
      </c>
      <c r="C48" s="3">
        <v>37</v>
      </c>
      <c r="D48" s="3">
        <v>7000</v>
      </c>
      <c r="E48" s="3">
        <v>42</v>
      </c>
      <c r="F48" s="3">
        <f>[1]!wallScanTrans(B48,G15,H15,I15,L15)+J15</f>
        <v>34.988901209898103</v>
      </c>
      <c r="G48" s="3">
        <f t="shared" si="0"/>
        <v>1.1703691962992449</v>
      </c>
    </row>
    <row r="49" spans="1:12" s="3" customFormat="1">
      <c r="A49" s="3">
        <v>32</v>
      </c>
      <c r="B49" s="3">
        <v>-79.275000000000006</v>
      </c>
      <c r="C49" s="3">
        <v>37</v>
      </c>
      <c r="D49" s="3">
        <v>7000</v>
      </c>
      <c r="E49" s="3">
        <v>31</v>
      </c>
      <c r="F49" s="3">
        <f>[1]!wallScanTrans(B49,G15,H15,I15,L15)+J15</f>
        <v>34.988901209898103</v>
      </c>
      <c r="G49" s="3">
        <f t="shared" si="0"/>
        <v>0.51326880201053382</v>
      </c>
    </row>
    <row r="50" spans="1:12" s="3" customFormat="1">
      <c r="A50" s="3">
        <v>33</v>
      </c>
      <c r="B50" s="3">
        <v>-79.349999999999994</v>
      </c>
      <c r="C50" s="3">
        <v>37</v>
      </c>
      <c r="D50" s="3">
        <v>7000</v>
      </c>
      <c r="E50" s="3">
        <v>33</v>
      </c>
      <c r="F50" s="3">
        <f>[1]!wallScanTrans(B50,G15,H15,I15,L15)+J15</f>
        <v>34.988901209898103</v>
      </c>
      <c r="G50" s="3">
        <f t="shared" si="0"/>
        <v>0.1198705461434587</v>
      </c>
    </row>
    <row r="51" spans="1:12" s="3" customFormat="1">
      <c r="A51" s="3" t="s">
        <v>0</v>
      </c>
    </row>
    <row r="52" spans="1:12" s="3" customFormat="1">
      <c r="A52" s="3" t="s">
        <v>0</v>
      </c>
    </row>
    <row r="53" spans="1:12" s="3" customFormat="1">
      <c r="A53" s="3" t="s">
        <v>0</v>
      </c>
    </row>
    <row r="54" spans="1:12" s="3" customFormat="1">
      <c r="A54" s="3" t="s">
        <v>0</v>
      </c>
    </row>
    <row r="55" spans="1:12" s="3" customFormat="1">
      <c r="A55" s="3" t="s">
        <v>67</v>
      </c>
    </row>
    <row r="56" spans="1:12" s="3" customFormat="1">
      <c r="A56" s="3" t="s">
        <v>2</v>
      </c>
    </row>
    <row r="57" spans="1:12" s="3" customFormat="1">
      <c r="A57" s="3" t="s">
        <v>3</v>
      </c>
    </row>
    <row r="58" spans="1:12" s="3" customFormat="1">
      <c r="A58" s="3" t="s">
        <v>4</v>
      </c>
    </row>
    <row r="59" spans="1:12" s="3" customFormat="1">
      <c r="A59" s="3" t="s">
        <v>5</v>
      </c>
    </row>
    <row r="60" spans="1:12" s="3" customFormat="1">
      <c r="A60" s="3" t="s">
        <v>6</v>
      </c>
    </row>
    <row r="61" spans="1:12" s="3" customFormat="1">
      <c r="A61" s="3" t="s">
        <v>7</v>
      </c>
    </row>
    <row r="62" spans="1:12" s="3" customFormat="1">
      <c r="A62" s="3" t="s">
        <v>68</v>
      </c>
    </row>
    <row r="63" spans="1:12" s="3" customFormat="1">
      <c r="A63" s="3" t="s">
        <v>9</v>
      </c>
    </row>
    <row r="64" spans="1:12" s="3" customFormat="1">
      <c r="A64" s="3" t="s">
        <v>10</v>
      </c>
      <c r="G64" s="3" t="s">
        <v>69</v>
      </c>
      <c r="H64" s="3" t="s">
        <v>70</v>
      </c>
      <c r="I64" s="3" t="s">
        <v>71</v>
      </c>
      <c r="J64" s="3" t="s">
        <v>72</v>
      </c>
      <c r="L64" s="3" t="s">
        <v>17</v>
      </c>
    </row>
    <row r="65" spans="1:12" s="3" customFormat="1">
      <c r="A65" s="3" t="s">
        <v>11</v>
      </c>
      <c r="G65" s="3">
        <v>94.883168156305871</v>
      </c>
      <c r="H65" s="3">
        <v>-78.29381088915828</v>
      </c>
      <c r="I65" s="3">
        <v>0.33347133771008369</v>
      </c>
      <c r="J65" s="3">
        <v>34.988901209898103</v>
      </c>
      <c r="L65" s="3">
        <v>90</v>
      </c>
    </row>
    <row r="66" spans="1:12" s="3" customFormat="1">
      <c r="A66" s="3" t="s">
        <v>0</v>
      </c>
    </row>
    <row r="67" spans="1:12" s="3" customFormat="1">
      <c r="A67" s="3" t="s">
        <v>38</v>
      </c>
      <c r="B67" s="3" t="s">
        <v>30</v>
      </c>
      <c r="C67" s="3" t="s">
        <v>20</v>
      </c>
      <c r="D67" s="3" t="s">
        <v>37</v>
      </c>
      <c r="E67" s="3" t="s">
        <v>36</v>
      </c>
      <c r="F67" s="3" t="s">
        <v>73</v>
      </c>
      <c r="G67" s="3" t="s">
        <v>74</v>
      </c>
      <c r="H67" s="3" t="s">
        <v>75</v>
      </c>
    </row>
    <row r="68" spans="1:12" s="3" customFormat="1">
      <c r="A68" s="3">
        <v>1</v>
      </c>
      <c r="B68" s="3">
        <v>-77.355000000000004</v>
      </c>
      <c r="C68" s="3">
        <v>38</v>
      </c>
      <c r="D68" s="3">
        <v>7000</v>
      </c>
      <c r="E68" s="3">
        <v>44</v>
      </c>
      <c r="F68" s="3">
        <f>[1]!wallScanTrans(B68,G65,H65,I65,L65)+J65</f>
        <v>129.87206936620396</v>
      </c>
      <c r="G68" s="3">
        <f>(F68-E68)^2/E68</f>
        <v>167.59118857350327</v>
      </c>
      <c r="H68" s="3">
        <f>SUM(G68:G100)/(COUNT(G68:G100)-4)</f>
        <v>62.149430037110506</v>
      </c>
    </row>
    <row r="69" spans="1:12" s="3" customFormat="1">
      <c r="A69" s="3">
        <v>2</v>
      </c>
      <c r="B69" s="3">
        <v>-77.435000000000002</v>
      </c>
      <c r="C69" s="3">
        <v>36</v>
      </c>
      <c r="D69" s="3">
        <v>7000</v>
      </c>
      <c r="E69" s="3">
        <v>51</v>
      </c>
      <c r="F69" s="3">
        <f>[1]!wallScanTrans(B69,G65,H65,I65,L65)+J65</f>
        <v>129.87206936620396</v>
      </c>
      <c r="G69" s="3">
        <f t="shared" ref="G69:G100" si="1">(F69-E69)^2/E69</f>
        <v>121.97653580602527</v>
      </c>
    </row>
    <row r="70" spans="1:12" s="3" customFormat="1">
      <c r="A70" s="3">
        <v>3</v>
      </c>
      <c r="B70" s="3">
        <v>-77.5</v>
      </c>
      <c r="C70" s="3">
        <v>36</v>
      </c>
      <c r="D70" s="3">
        <v>7000</v>
      </c>
      <c r="E70" s="3">
        <v>51</v>
      </c>
      <c r="F70" s="3">
        <f>[1]!wallScanTrans(B70,G65,H65,I65,L65)+J65</f>
        <v>129.87206936620396</v>
      </c>
      <c r="G70" s="3">
        <f t="shared" si="1"/>
        <v>121.97653580602527</v>
      </c>
    </row>
    <row r="71" spans="1:12" s="3" customFormat="1">
      <c r="A71" s="3">
        <v>4</v>
      </c>
      <c r="B71" s="3">
        <v>-77.564999999999998</v>
      </c>
      <c r="C71" s="3">
        <v>37</v>
      </c>
      <c r="D71" s="3">
        <v>7000</v>
      </c>
      <c r="E71" s="3">
        <v>47</v>
      </c>
      <c r="F71" s="3">
        <f>[1]!wallScanTrans(B71,G65,H65,I65,L65)+J65</f>
        <v>129.87206936620396</v>
      </c>
      <c r="G71" s="3">
        <f t="shared" si="1"/>
        <v>146.1229761922749</v>
      </c>
    </row>
    <row r="72" spans="1:12" s="3" customFormat="1">
      <c r="A72" s="3">
        <v>5</v>
      </c>
      <c r="B72" s="3">
        <v>-77.635000000000005</v>
      </c>
      <c r="C72" s="3">
        <v>37</v>
      </c>
      <c r="D72" s="3">
        <v>7000</v>
      </c>
      <c r="E72" s="3">
        <v>45</v>
      </c>
      <c r="F72" s="3">
        <f>[1]!wallScanTrans(B72,G65,H65,I65,L65)+J65</f>
        <v>129.87206936620396</v>
      </c>
      <c r="G72" s="3">
        <f t="shared" si="1"/>
        <v>160.07262574448302</v>
      </c>
    </row>
    <row r="73" spans="1:12" s="3" customFormat="1">
      <c r="A73" s="3">
        <v>6</v>
      </c>
      <c r="B73" s="3">
        <v>-77.69</v>
      </c>
      <c r="C73" s="3">
        <v>37</v>
      </c>
      <c r="D73" s="3">
        <v>7000</v>
      </c>
      <c r="E73" s="3">
        <v>42</v>
      </c>
      <c r="F73" s="3">
        <f>[1]!wallScanTrans(B73,G65,H65,I65,L65)+J65</f>
        <v>129.87206936620396</v>
      </c>
      <c r="G73" s="3">
        <f t="shared" si="1"/>
        <v>183.84525177854667</v>
      </c>
    </row>
    <row r="74" spans="1:12" s="3" customFormat="1">
      <c r="A74" s="3">
        <v>7</v>
      </c>
      <c r="B74" s="3">
        <v>-77.77</v>
      </c>
      <c r="C74" s="3">
        <v>38</v>
      </c>
      <c r="D74" s="3">
        <v>7000</v>
      </c>
      <c r="E74" s="3">
        <v>46</v>
      </c>
      <c r="F74" s="3">
        <f>[1]!wallScanTrans(B74,G65,H65,I65,L65)+J65</f>
        <v>129.87206936620396</v>
      </c>
      <c r="G74" s="3">
        <f t="shared" si="1"/>
        <v>152.92443521237669</v>
      </c>
    </row>
    <row r="75" spans="1:12" s="3" customFormat="1">
      <c r="A75" s="3">
        <v>8</v>
      </c>
      <c r="B75" s="3">
        <v>-77.825000000000003</v>
      </c>
      <c r="C75" s="3">
        <v>37</v>
      </c>
      <c r="D75" s="3">
        <v>7000</v>
      </c>
      <c r="E75" s="3">
        <v>51</v>
      </c>
      <c r="F75" s="3">
        <f>[1]!wallScanTrans(B75,G65,H65,I65,L65)+J65</f>
        <v>129.87206936620396</v>
      </c>
      <c r="G75" s="3">
        <f t="shared" si="1"/>
        <v>121.97653580602527</v>
      </c>
    </row>
    <row r="76" spans="1:12" s="3" customFormat="1">
      <c r="A76" s="3">
        <v>9</v>
      </c>
      <c r="B76" s="3">
        <v>-77.89</v>
      </c>
      <c r="C76" s="3">
        <v>37</v>
      </c>
      <c r="D76" s="3">
        <v>7000</v>
      </c>
      <c r="E76" s="3">
        <v>30</v>
      </c>
      <c r="F76" s="3">
        <f>[1]!wallScanTrans(B76,G65,H65,I65,L65)+J65</f>
        <v>129.87206936620396</v>
      </c>
      <c r="G76" s="3">
        <f t="shared" si="1"/>
        <v>332.48100798292853</v>
      </c>
    </row>
    <row r="77" spans="1:12" s="3" customFormat="1">
      <c r="A77" s="3">
        <v>10</v>
      </c>
      <c r="B77" s="3">
        <v>-77.954999999999998</v>
      </c>
      <c r="C77" s="3">
        <v>36</v>
      </c>
      <c r="D77" s="3">
        <v>7000</v>
      </c>
      <c r="E77" s="3">
        <v>51</v>
      </c>
      <c r="F77" s="3">
        <f>[1]!wallScanTrans(B77,G65,H65,I65,L65)+J65</f>
        <v>129.87206936620396</v>
      </c>
      <c r="G77" s="3">
        <f t="shared" si="1"/>
        <v>121.97653580602527</v>
      </c>
    </row>
    <row r="78" spans="1:12" s="3" customFormat="1">
      <c r="A78" s="3">
        <v>11</v>
      </c>
      <c r="B78" s="3">
        <v>-78.025000000000006</v>
      </c>
      <c r="C78" s="3">
        <v>37</v>
      </c>
      <c r="D78" s="3">
        <v>7000</v>
      </c>
      <c r="E78" s="3">
        <v>73</v>
      </c>
      <c r="F78" s="3">
        <f>[1]!wallScanTrans(B78,G65,H65,I65,L65)+J65</f>
        <v>129.87206936620396</v>
      </c>
      <c r="G78" s="3">
        <f t="shared" si="1"/>
        <v>44.30729142457966</v>
      </c>
    </row>
    <row r="79" spans="1:12" s="3" customFormat="1">
      <c r="A79" s="3">
        <v>12</v>
      </c>
      <c r="B79" s="3">
        <v>-78.09</v>
      </c>
      <c r="C79" s="3">
        <v>36</v>
      </c>
      <c r="D79" s="3">
        <v>7000</v>
      </c>
      <c r="E79" s="3">
        <v>72</v>
      </c>
      <c r="F79" s="3">
        <f>[1]!wallScanTrans(B79,G65,H65,I65,L65)+J65</f>
        <v>128.99895273137747</v>
      </c>
      <c r="G79" s="3">
        <f t="shared" si="1"/>
        <v>45.123341839913934</v>
      </c>
    </row>
    <row r="80" spans="1:12" s="3" customFormat="1">
      <c r="A80" s="3">
        <v>13</v>
      </c>
      <c r="B80" s="3">
        <v>-78.150000000000006</v>
      </c>
      <c r="C80" s="3">
        <v>37</v>
      </c>
      <c r="D80" s="3">
        <v>7000</v>
      </c>
      <c r="E80" s="3">
        <v>69</v>
      </c>
      <c r="F80" s="3">
        <f>[1]!wallScanTrans(B80,G65,H65,I65,L65)+J65</f>
        <v>122.65196416537974</v>
      </c>
      <c r="G80" s="3">
        <f t="shared" si="1"/>
        <v>41.717873315988285</v>
      </c>
    </row>
    <row r="81" spans="1:7" s="3" customFormat="1">
      <c r="A81" s="3">
        <v>14</v>
      </c>
      <c r="B81" s="3">
        <v>-78.209999999999994</v>
      </c>
      <c r="C81" s="3">
        <v>36</v>
      </c>
      <c r="D81" s="3">
        <v>7000</v>
      </c>
      <c r="E81" s="3">
        <v>90</v>
      </c>
      <c r="F81" s="3">
        <f>[1]!wallScanTrans(B81,G65,H65,I65,L65)+J65</f>
        <v>110.1616342026102</v>
      </c>
      <c r="G81" s="3">
        <f t="shared" si="1"/>
        <v>4.5165721524429054</v>
      </c>
    </row>
    <row r="82" spans="1:7" s="3" customFormat="1">
      <c r="A82" s="3">
        <v>15</v>
      </c>
      <c r="B82" s="3">
        <v>-78.28</v>
      </c>
      <c r="C82" s="3">
        <v>36</v>
      </c>
      <c r="D82" s="3">
        <v>7000</v>
      </c>
      <c r="E82" s="3">
        <v>82</v>
      </c>
      <c r="F82" s="3">
        <f>[1]!wallScanTrans(B82,G65,H65,I65,L65)+J65</f>
        <v>87.825081647339019</v>
      </c>
      <c r="G82" s="3">
        <f t="shared" si="1"/>
        <v>0.41379970973372998</v>
      </c>
    </row>
    <row r="83" spans="1:7" s="3" customFormat="1">
      <c r="A83" s="3">
        <v>16</v>
      </c>
      <c r="B83" s="3">
        <v>-78.34</v>
      </c>
      <c r="C83" s="3">
        <v>37</v>
      </c>
      <c r="D83" s="3">
        <v>7000</v>
      </c>
      <c r="E83" s="3">
        <v>86</v>
      </c>
      <c r="F83" s="3">
        <f>[1]!wallScanTrans(B83,G65,H65,I65,L65)+J65</f>
        <v>65.664849021002141</v>
      </c>
      <c r="G83" s="3">
        <f t="shared" si="1"/>
        <v>4.8083530853329952</v>
      </c>
    </row>
    <row r="84" spans="1:7" s="3" customFormat="1">
      <c r="A84" s="3">
        <v>17</v>
      </c>
      <c r="B84" s="3">
        <v>-78.405000000000001</v>
      </c>
      <c r="C84" s="3">
        <v>36</v>
      </c>
      <c r="D84" s="3">
        <v>7000</v>
      </c>
      <c r="E84" s="3">
        <v>56</v>
      </c>
      <c r="F84" s="3">
        <f>[1]!wallScanTrans(B84,G65,H65,I65,L65)+J65</f>
        <v>48.23789993551911</v>
      </c>
      <c r="G84" s="3">
        <f t="shared" si="1"/>
        <v>1.07589638233954</v>
      </c>
    </row>
    <row r="85" spans="1:7" s="3" customFormat="1">
      <c r="A85" s="3">
        <v>18</v>
      </c>
      <c r="B85" s="3">
        <v>-78.48</v>
      </c>
      <c r="C85" s="3">
        <v>37</v>
      </c>
      <c r="D85" s="3">
        <v>7000</v>
      </c>
      <c r="E85" s="3">
        <v>67</v>
      </c>
      <c r="F85" s="3">
        <f>[1]!wallScanTrans(B85,G65,H65,I65,L65)+J65</f>
        <v>37.088921296924198</v>
      </c>
      <c r="G85" s="3">
        <f t="shared" si="1"/>
        <v>13.353322823605891</v>
      </c>
    </row>
    <row r="86" spans="1:7" s="3" customFormat="1">
      <c r="A86" s="3">
        <v>19</v>
      </c>
      <c r="B86" s="3">
        <v>-78.534999999999997</v>
      </c>
      <c r="C86" s="3">
        <v>36</v>
      </c>
      <c r="D86" s="3">
        <v>7000</v>
      </c>
      <c r="E86" s="3">
        <v>41</v>
      </c>
      <c r="F86" s="3">
        <f>[1]!wallScanTrans(B86,G65,H65,I65,L65)+J65</f>
        <v>34.988901209898103</v>
      </c>
      <c r="G86" s="3">
        <f t="shared" si="1"/>
        <v>0.88130021132596326</v>
      </c>
    </row>
    <row r="87" spans="1:7" s="3" customFormat="1">
      <c r="A87" s="3">
        <v>20</v>
      </c>
      <c r="B87" s="3">
        <v>-78.599999999999994</v>
      </c>
      <c r="C87" s="3">
        <v>36</v>
      </c>
      <c r="D87" s="3">
        <v>7000</v>
      </c>
      <c r="E87" s="3">
        <v>45</v>
      </c>
      <c r="F87" s="3">
        <f>[1]!wallScanTrans(B87,G65,H65,I65,L65)+J65</f>
        <v>34.988901209898103</v>
      </c>
      <c r="G87" s="3">
        <f t="shared" si="1"/>
        <v>2.227157755226215</v>
      </c>
    </row>
    <row r="88" spans="1:7" s="3" customFormat="1">
      <c r="A88" s="3">
        <v>21</v>
      </c>
      <c r="B88" s="3">
        <v>-78.674999999999997</v>
      </c>
      <c r="C88" s="3">
        <v>37</v>
      </c>
      <c r="D88" s="3">
        <v>7000</v>
      </c>
      <c r="E88" s="3">
        <v>42</v>
      </c>
      <c r="F88" s="3">
        <f>[1]!wallScanTrans(B88,G65,H65,I65,L65)+J65</f>
        <v>34.988901209898103</v>
      </c>
      <c r="G88" s="3">
        <f t="shared" si="1"/>
        <v>1.1703691962992449</v>
      </c>
    </row>
    <row r="89" spans="1:7" s="3" customFormat="1">
      <c r="A89" s="3">
        <v>22</v>
      </c>
      <c r="B89" s="3">
        <v>-78.724999999999994</v>
      </c>
      <c r="C89" s="3">
        <v>37</v>
      </c>
      <c r="D89" s="3">
        <v>7000</v>
      </c>
      <c r="E89" s="3">
        <v>45</v>
      </c>
      <c r="F89" s="3">
        <f>[1]!wallScanTrans(B89,G65,H65,I65,L65)+J65</f>
        <v>34.988901209898103</v>
      </c>
      <c r="G89" s="3">
        <f t="shared" si="1"/>
        <v>2.227157755226215</v>
      </c>
    </row>
    <row r="90" spans="1:7" s="3" customFormat="1">
      <c r="A90" s="3">
        <v>23</v>
      </c>
      <c r="B90" s="3">
        <v>-78.805000000000007</v>
      </c>
      <c r="C90" s="3">
        <v>36</v>
      </c>
      <c r="D90" s="3">
        <v>7000</v>
      </c>
      <c r="E90" s="3">
        <v>29</v>
      </c>
      <c r="F90" s="3">
        <f>[1]!wallScanTrans(B90,G65,H65,I65,L65)+J65</f>
        <v>34.988901209898103</v>
      </c>
      <c r="G90" s="3">
        <f t="shared" si="1"/>
        <v>1.2367909552385847</v>
      </c>
    </row>
    <row r="91" spans="1:7" s="3" customFormat="1">
      <c r="A91" s="3">
        <v>24</v>
      </c>
      <c r="B91" s="3">
        <v>-78.87</v>
      </c>
      <c r="C91" s="3">
        <v>37</v>
      </c>
      <c r="D91" s="3">
        <v>7000</v>
      </c>
      <c r="E91" s="3">
        <v>40</v>
      </c>
      <c r="F91" s="3">
        <f>[1]!wallScanTrans(B91,G65,H65,I65,L65)+J65</f>
        <v>34.988901209898103</v>
      </c>
      <c r="G91" s="3">
        <f t="shared" si="1"/>
        <v>0.62777777710401739</v>
      </c>
    </row>
    <row r="92" spans="1:7" s="3" customFormat="1">
      <c r="A92" s="3">
        <v>25</v>
      </c>
      <c r="B92" s="3">
        <v>-78.935000000000002</v>
      </c>
      <c r="C92" s="3">
        <v>37</v>
      </c>
      <c r="D92" s="3">
        <v>7000</v>
      </c>
      <c r="E92" s="3">
        <v>44</v>
      </c>
      <c r="F92" s="3">
        <f>[1]!wallScanTrans(B92,G65,H65,I65,L65)+J65</f>
        <v>34.988901209898103</v>
      </c>
      <c r="G92" s="3">
        <f t="shared" si="1"/>
        <v>1.8454523046585427</v>
      </c>
    </row>
    <row r="93" spans="1:7" s="3" customFormat="1">
      <c r="A93" s="3">
        <v>26</v>
      </c>
      <c r="B93" s="3">
        <v>-78.989999999999995</v>
      </c>
      <c r="C93" s="3">
        <v>37</v>
      </c>
      <c r="D93" s="3">
        <v>7000</v>
      </c>
      <c r="E93" s="3">
        <v>40</v>
      </c>
      <c r="F93" s="3">
        <f>[1]!wallScanTrans(B93,G65,H65,I65,L65)+J65</f>
        <v>34.988901209898103</v>
      </c>
      <c r="G93" s="3">
        <f t="shared" si="1"/>
        <v>0.62777777710401739</v>
      </c>
    </row>
    <row r="94" spans="1:7" s="3" customFormat="1">
      <c r="A94" s="3">
        <v>27</v>
      </c>
      <c r="B94" s="3">
        <v>-79.064999999999998</v>
      </c>
      <c r="C94" s="3">
        <v>36</v>
      </c>
      <c r="D94" s="3">
        <v>7000</v>
      </c>
      <c r="E94" s="3">
        <v>40</v>
      </c>
      <c r="F94" s="3">
        <f>[1]!wallScanTrans(B94,G65,H65,I65,L65)+J65</f>
        <v>34.988901209898103</v>
      </c>
      <c r="G94" s="3">
        <f t="shared" si="1"/>
        <v>0.62777777710401739</v>
      </c>
    </row>
    <row r="95" spans="1:7" s="3" customFormat="1">
      <c r="A95" s="3">
        <v>28</v>
      </c>
      <c r="B95" s="3">
        <v>-79.13</v>
      </c>
      <c r="C95" s="3">
        <v>37</v>
      </c>
      <c r="D95" s="3">
        <v>7000</v>
      </c>
      <c r="E95" s="3">
        <v>40</v>
      </c>
      <c r="F95" s="3">
        <f>[1]!wallScanTrans(B95,G65,H65,I65,L65)+J65</f>
        <v>34.988901209898103</v>
      </c>
      <c r="G95" s="3">
        <f t="shared" si="1"/>
        <v>0.62777777710401739</v>
      </c>
    </row>
    <row r="96" spans="1:7" s="3" customFormat="1">
      <c r="A96" s="3">
        <v>29</v>
      </c>
      <c r="B96" s="3">
        <v>-79.194999999999993</v>
      </c>
      <c r="C96" s="3">
        <v>36</v>
      </c>
      <c r="D96" s="3">
        <v>7000</v>
      </c>
      <c r="E96" s="3">
        <v>35</v>
      </c>
      <c r="F96" s="3">
        <f>[1]!wallScanTrans(B96,G65,H65,I65,L65)+J65</f>
        <v>34.988901209898103</v>
      </c>
      <c r="G96" s="3">
        <f t="shared" si="1"/>
        <v>3.5195183350278098E-6</v>
      </c>
    </row>
    <row r="97" spans="1:7" s="3" customFormat="1">
      <c r="A97" s="3">
        <v>30</v>
      </c>
      <c r="B97" s="3">
        <v>-79.260000000000005</v>
      </c>
      <c r="C97" s="3">
        <v>37</v>
      </c>
      <c r="D97" s="3">
        <v>7000</v>
      </c>
      <c r="E97" s="3">
        <v>28</v>
      </c>
      <c r="F97" s="3">
        <f>[1]!wallScanTrans(B97,G65,H65,I65,L65)+J65</f>
        <v>34.988901209898103</v>
      </c>
      <c r="G97" s="3">
        <f t="shared" si="1"/>
        <v>1.74445500434697</v>
      </c>
    </row>
    <row r="98" spans="1:7" s="3" customFormat="1">
      <c r="A98" s="3">
        <v>31</v>
      </c>
      <c r="B98" s="3">
        <v>-79.319999999999993</v>
      </c>
      <c r="C98" s="3">
        <v>37</v>
      </c>
      <c r="D98" s="3">
        <v>7000</v>
      </c>
      <c r="E98" s="3">
        <v>37</v>
      </c>
      <c r="F98" s="3">
        <f>[1]!wallScanTrans(B98,G65,H65,I65,L65)+J65</f>
        <v>34.988901209898103</v>
      </c>
      <c r="G98" s="3">
        <f t="shared" si="1"/>
        <v>0.10931130658241392</v>
      </c>
    </row>
    <row r="99" spans="1:7" s="3" customFormat="1">
      <c r="A99" s="3">
        <v>32</v>
      </c>
      <c r="B99" s="3">
        <v>-79.39</v>
      </c>
      <c r="C99" s="3">
        <v>36</v>
      </c>
      <c r="D99" s="3">
        <v>7000</v>
      </c>
      <c r="E99" s="3">
        <v>43</v>
      </c>
      <c r="F99" s="3">
        <f>[1]!wallScanTrans(B99,G65,H65,I65,L65)+J65</f>
        <v>34.988901209898103</v>
      </c>
      <c r="G99" s="3">
        <f t="shared" si="1"/>
        <v>1.4925047401109786</v>
      </c>
    </row>
    <row r="100" spans="1:7" s="3" customFormat="1">
      <c r="A100" s="3">
        <v>33</v>
      </c>
      <c r="B100" s="3">
        <v>-79.454999999999998</v>
      </c>
      <c r="C100" s="3">
        <v>37</v>
      </c>
      <c r="D100" s="3">
        <v>7000</v>
      </c>
      <c r="E100" s="3">
        <v>40</v>
      </c>
      <c r="F100" s="3">
        <f>[1]!wallScanTrans(B100,G65,H65,I65,L65)+J65</f>
        <v>34.988901209898103</v>
      </c>
      <c r="G100" s="3">
        <f t="shared" si="1"/>
        <v>0.62777777710401739</v>
      </c>
    </row>
    <row r="101" spans="1:7" s="3" customFormat="1">
      <c r="A101" s="3" t="s">
        <v>0</v>
      </c>
    </row>
    <row r="102" spans="1:7" s="3" customFormat="1">
      <c r="A102" s="3" t="s">
        <v>0</v>
      </c>
    </row>
    <row r="103" spans="1:7" s="3" customFormat="1">
      <c r="A103" s="3" t="s">
        <v>0</v>
      </c>
    </row>
    <row r="104" spans="1:7" s="3" customFormat="1">
      <c r="A104" s="3" t="s">
        <v>0</v>
      </c>
    </row>
    <row r="105" spans="1:7" s="3" customFormat="1">
      <c r="A105" s="3" t="s">
        <v>76</v>
      </c>
    </row>
    <row r="106" spans="1:7" s="3" customFormat="1">
      <c r="A106" s="3" t="s">
        <v>2</v>
      </c>
    </row>
    <row r="107" spans="1:7" s="3" customFormat="1">
      <c r="A107" s="3" t="s">
        <v>3</v>
      </c>
    </row>
    <row r="108" spans="1:7" s="3" customFormat="1">
      <c r="A108" s="3" t="s">
        <v>4</v>
      </c>
    </row>
    <row r="109" spans="1:7" s="3" customFormat="1">
      <c r="A109" s="3" t="s">
        <v>5</v>
      </c>
    </row>
    <row r="110" spans="1:7" s="3" customFormat="1">
      <c r="A110" s="3" t="s">
        <v>6</v>
      </c>
    </row>
    <row r="111" spans="1:7" s="3" customFormat="1">
      <c r="A111" s="3" t="s">
        <v>77</v>
      </c>
    </row>
    <row r="112" spans="1:7" s="3" customFormat="1">
      <c r="A112" s="3" t="s">
        <v>8</v>
      </c>
    </row>
    <row r="113" spans="1:12" s="3" customFormat="1">
      <c r="A113" s="3" t="s">
        <v>9</v>
      </c>
    </row>
    <row r="114" spans="1:12" s="3" customFormat="1">
      <c r="A114" s="3" t="s">
        <v>10</v>
      </c>
      <c r="G114" s="3" t="s">
        <v>69</v>
      </c>
      <c r="H114" s="3" t="s">
        <v>70</v>
      </c>
      <c r="I114" s="3" t="s">
        <v>71</v>
      </c>
      <c r="J114" s="3" t="s">
        <v>72</v>
      </c>
      <c r="L114" s="3" t="s">
        <v>17</v>
      </c>
    </row>
    <row r="115" spans="1:12" s="3" customFormat="1">
      <c r="A115" s="3" t="s">
        <v>11</v>
      </c>
      <c r="G115" s="3">
        <v>97.558050418480121</v>
      </c>
      <c r="H115" s="3">
        <v>-78.133859352384221</v>
      </c>
      <c r="I115" s="3">
        <v>0.48678904656495614</v>
      </c>
      <c r="J115" s="3">
        <v>34.844995646705705</v>
      </c>
      <c r="L115" s="3">
        <v>90</v>
      </c>
    </row>
    <row r="116" spans="1:12" s="3" customFormat="1">
      <c r="A116" s="3" t="s">
        <v>0</v>
      </c>
    </row>
    <row r="117" spans="1:12" s="3" customFormat="1">
      <c r="A117" s="3" t="s">
        <v>38</v>
      </c>
      <c r="B117" s="3" t="s">
        <v>30</v>
      </c>
      <c r="C117" s="3" t="s">
        <v>20</v>
      </c>
      <c r="D117" s="3" t="s">
        <v>37</v>
      </c>
      <c r="E117" s="3" t="s">
        <v>36</v>
      </c>
      <c r="F117" s="3" t="s">
        <v>73</v>
      </c>
      <c r="G117" s="3" t="s">
        <v>74</v>
      </c>
      <c r="H117" s="3" t="s">
        <v>75</v>
      </c>
    </row>
    <row r="118" spans="1:12" s="3" customFormat="1">
      <c r="A118" s="3">
        <v>1</v>
      </c>
      <c r="B118" s="3">
        <v>-77.25</v>
      </c>
      <c r="C118" s="3">
        <v>37</v>
      </c>
      <c r="D118" s="3">
        <v>7000</v>
      </c>
      <c r="E118" s="3">
        <v>126</v>
      </c>
      <c r="F118" s="3">
        <f>[1]!wallScanTrans(B118,G115,H115,I115,L115)+J115</f>
        <v>132.40304606518583</v>
      </c>
      <c r="G118" s="3">
        <f>(F118-E118)^2/E118</f>
        <v>0.3253888802610459</v>
      </c>
      <c r="H118" s="3">
        <f>SUM(G118:G150)/(COUNT(G118:G150)-4)</f>
        <v>1.3672108354965884</v>
      </c>
    </row>
    <row r="119" spans="1:12" s="3" customFormat="1">
      <c r="A119" s="3">
        <v>2</v>
      </c>
      <c r="B119" s="3">
        <v>-77.33</v>
      </c>
      <c r="C119" s="3">
        <v>37</v>
      </c>
      <c r="D119" s="3">
        <v>7000</v>
      </c>
      <c r="E119" s="3">
        <v>144</v>
      </c>
      <c r="F119" s="3">
        <f>[1]!wallScanTrans(B119,G115,H115,I115,L115)+J115</f>
        <v>132.40304606518583</v>
      </c>
      <c r="G119" s="3">
        <f t="shared" ref="G119:G150" si="2">(F119-E119)^2/E119</f>
        <v>0.93395375393195679</v>
      </c>
    </row>
    <row r="120" spans="1:12" s="3" customFormat="1">
      <c r="A120" s="3">
        <v>3</v>
      </c>
      <c r="B120" s="3">
        <v>-77.394999999999996</v>
      </c>
      <c r="C120" s="3">
        <v>37</v>
      </c>
      <c r="D120" s="3">
        <v>7000</v>
      </c>
      <c r="E120" s="3">
        <v>125</v>
      </c>
      <c r="F120" s="3">
        <f>[1]!wallScanTrans(B120,G115,H115,I115,L115)+J115</f>
        <v>132.40304606518583</v>
      </c>
      <c r="G120" s="3">
        <f t="shared" si="2"/>
        <v>0.43844072834610764</v>
      </c>
    </row>
    <row r="121" spans="1:12" s="3" customFormat="1">
      <c r="A121" s="3">
        <v>4</v>
      </c>
      <c r="B121" s="3">
        <v>-77.465000000000003</v>
      </c>
      <c r="C121" s="3">
        <v>36</v>
      </c>
      <c r="D121" s="3">
        <v>7000</v>
      </c>
      <c r="E121" s="3">
        <v>157</v>
      </c>
      <c r="F121" s="3">
        <f>[1]!wallScanTrans(B121,G115,H115,I115,L115)+J115</f>
        <v>132.40304606518583</v>
      </c>
      <c r="G121" s="3">
        <f t="shared" si="2"/>
        <v>3.8535677889896185</v>
      </c>
    </row>
    <row r="122" spans="1:12" s="3" customFormat="1">
      <c r="A122" s="3">
        <v>5</v>
      </c>
      <c r="B122" s="3">
        <v>-77.52</v>
      </c>
      <c r="C122" s="3">
        <v>38</v>
      </c>
      <c r="D122" s="3">
        <v>7000</v>
      </c>
      <c r="E122" s="3">
        <v>115</v>
      </c>
      <c r="F122" s="3">
        <f>[1]!wallScanTrans(B122,G115,H115,I115,L115)+J115</f>
        <v>132.40304606518583</v>
      </c>
      <c r="G122" s="3">
        <f t="shared" si="2"/>
        <v>2.6336174986693925</v>
      </c>
    </row>
    <row r="123" spans="1:12" s="3" customFormat="1">
      <c r="A123" s="3">
        <v>6</v>
      </c>
      <c r="B123" s="3">
        <v>-77.59</v>
      </c>
      <c r="C123" s="3">
        <v>37</v>
      </c>
      <c r="D123" s="3">
        <v>7000</v>
      </c>
      <c r="E123" s="3">
        <v>140</v>
      </c>
      <c r="F123" s="3">
        <f>[1]!wallScanTrans(B123,G115,H115,I115,L115)+J115</f>
        <v>132.40304606518583</v>
      </c>
      <c r="G123" s="3">
        <f t="shared" si="2"/>
        <v>0.41224077919777463</v>
      </c>
    </row>
    <row r="124" spans="1:12" s="3" customFormat="1">
      <c r="A124" s="3">
        <v>7</v>
      </c>
      <c r="B124" s="3">
        <v>-77.650000000000006</v>
      </c>
      <c r="C124" s="3">
        <v>37</v>
      </c>
      <c r="D124" s="3">
        <v>7000</v>
      </c>
      <c r="E124" s="3">
        <v>118</v>
      </c>
      <c r="F124" s="3">
        <f>[1]!wallScanTrans(B124,G115,H115,I115,L115)+J115</f>
        <v>132.40304606518583</v>
      </c>
      <c r="G124" s="3">
        <f t="shared" si="2"/>
        <v>1.7580316606429247</v>
      </c>
    </row>
    <row r="125" spans="1:12" s="3" customFormat="1">
      <c r="A125" s="3">
        <v>8</v>
      </c>
      <c r="B125" s="3">
        <v>-77.72</v>
      </c>
      <c r="C125" s="3">
        <v>37</v>
      </c>
      <c r="D125" s="3">
        <v>7000</v>
      </c>
      <c r="E125" s="3">
        <v>130</v>
      </c>
      <c r="F125" s="3">
        <f>[1]!wallScanTrans(B125,G115,H115,I115,L115)+J115</f>
        <v>132.40304606518583</v>
      </c>
      <c r="G125" s="3">
        <f t="shared" si="2"/>
        <v>4.4420233780039356E-2</v>
      </c>
    </row>
    <row r="126" spans="1:12" s="3" customFormat="1">
      <c r="A126" s="3">
        <v>9</v>
      </c>
      <c r="B126" s="3">
        <v>-77.790000000000006</v>
      </c>
      <c r="C126" s="3">
        <v>37</v>
      </c>
      <c r="D126" s="3">
        <v>7000</v>
      </c>
      <c r="E126" s="3">
        <v>144</v>
      </c>
      <c r="F126" s="3">
        <f>[1]!wallScanTrans(B126,G115,H115,I115,L115)+J115</f>
        <v>132.40299491360452</v>
      </c>
      <c r="G126" s="3">
        <f t="shared" si="2"/>
        <v>0.93396199287418569</v>
      </c>
    </row>
    <row r="127" spans="1:12" s="3" customFormat="1">
      <c r="A127" s="3">
        <v>10</v>
      </c>
      <c r="B127" s="3">
        <v>-77.849999999999994</v>
      </c>
      <c r="C127" s="3">
        <v>37</v>
      </c>
      <c r="D127" s="3">
        <v>7000</v>
      </c>
      <c r="E127" s="3">
        <v>133</v>
      </c>
      <c r="F127" s="3">
        <f>[1]!wallScanTrans(B127,G115,H115,I115,L115)+J115</f>
        <v>130.90345857143657</v>
      </c>
      <c r="G127" s="3">
        <f t="shared" si="2"/>
        <v>3.3048766629193788E-2</v>
      </c>
    </row>
    <row r="128" spans="1:12" s="3" customFormat="1">
      <c r="A128" s="3">
        <v>11</v>
      </c>
      <c r="B128" s="3">
        <v>-77.915000000000006</v>
      </c>
      <c r="C128" s="3">
        <v>36</v>
      </c>
      <c r="D128" s="3">
        <v>7000</v>
      </c>
      <c r="E128" s="3">
        <v>130</v>
      </c>
      <c r="F128" s="3">
        <f>[1]!wallScanTrans(B128,G115,H115,I115,L115)+J115</f>
        <v>125.93389335250507</v>
      </c>
      <c r="G128" s="3">
        <f t="shared" si="2"/>
        <v>0.1271786405292499</v>
      </c>
    </row>
    <row r="129" spans="1:7" s="3" customFormat="1">
      <c r="A129" s="3">
        <v>12</v>
      </c>
      <c r="B129" s="3">
        <v>-77.97</v>
      </c>
      <c r="C129" s="3">
        <v>37</v>
      </c>
      <c r="D129" s="3">
        <v>7000</v>
      </c>
      <c r="E129" s="3">
        <v>113</v>
      </c>
      <c r="F129" s="3">
        <f>[1]!wallScanTrans(B129,G115,H115,I115,L115)+J115</f>
        <v>119.01165255514138</v>
      </c>
      <c r="G129" s="3">
        <f t="shared" si="2"/>
        <v>0.31982271189148587</v>
      </c>
    </row>
    <row r="130" spans="1:7" s="3" customFormat="1">
      <c r="A130" s="3">
        <v>13</v>
      </c>
      <c r="B130" s="3">
        <v>-78.034999999999997</v>
      </c>
      <c r="C130" s="3">
        <v>36</v>
      </c>
      <c r="D130" s="3">
        <v>7000</v>
      </c>
      <c r="E130" s="3">
        <v>118</v>
      </c>
      <c r="F130" s="3">
        <f>[1]!wallScanTrans(B130,G115,H115,I115,L115)+J115</f>
        <v>107.6195577075745</v>
      </c>
      <c r="G130" s="3">
        <f t="shared" si="2"/>
        <v>0.91316595073199958</v>
      </c>
    </row>
    <row r="131" spans="1:7" s="3" customFormat="1">
      <c r="A131" s="3">
        <v>14</v>
      </c>
      <c r="B131" s="3">
        <v>-78.11</v>
      </c>
      <c r="C131" s="3">
        <v>37</v>
      </c>
      <c r="D131" s="3">
        <v>7000</v>
      </c>
      <c r="E131" s="3">
        <v>87</v>
      </c>
      <c r="F131" s="3">
        <f>[1]!wallScanTrans(B131,G115,H115,I115,L115)+J115</f>
        <v>90.15197640264455</v>
      </c>
      <c r="G131" s="3">
        <f t="shared" si="2"/>
        <v>0.1141948878485986</v>
      </c>
    </row>
    <row r="132" spans="1:7" s="3" customFormat="1">
      <c r="A132" s="3">
        <v>15</v>
      </c>
      <c r="B132" s="3">
        <v>-78.180000000000007</v>
      </c>
      <c r="C132" s="3">
        <v>36</v>
      </c>
      <c r="D132" s="3">
        <v>7000</v>
      </c>
      <c r="E132" s="3">
        <v>72</v>
      </c>
      <c r="F132" s="3">
        <f>[1]!wallScanTrans(B132,G115,H115,I115,L115)+J115</f>
        <v>71.42312706035176</v>
      </c>
      <c r="G132" s="3">
        <f t="shared" si="2"/>
        <v>4.6219776180333591E-3</v>
      </c>
    </row>
    <row r="133" spans="1:7" s="3" customFormat="1">
      <c r="A133" s="3">
        <v>16</v>
      </c>
      <c r="B133" s="3">
        <v>-78.23</v>
      </c>
      <c r="C133" s="3">
        <v>37</v>
      </c>
      <c r="D133" s="3">
        <v>7000</v>
      </c>
      <c r="E133" s="3">
        <v>56</v>
      </c>
      <c r="F133" s="3">
        <f>[1]!wallScanTrans(B133,G115,H115,I115,L115)+J115</f>
        <v>60.180769385470995</v>
      </c>
      <c r="G133" s="3">
        <f t="shared" si="2"/>
        <v>0.3121220116873486</v>
      </c>
    </row>
    <row r="134" spans="1:7" s="3" customFormat="1">
      <c r="A134" s="3">
        <v>17</v>
      </c>
      <c r="B134" s="3">
        <v>-78.3</v>
      </c>
      <c r="C134" s="3">
        <v>38</v>
      </c>
      <c r="D134" s="3">
        <v>7000</v>
      </c>
      <c r="E134" s="3">
        <v>46</v>
      </c>
      <c r="F134" s="3">
        <f>[1]!wallScanTrans(B134,G115,H115,I115,L115)+J115</f>
        <v>47.899753825288556</v>
      </c>
      <c r="G134" s="3">
        <f t="shared" si="2"/>
        <v>7.8457926015184837E-2</v>
      </c>
    </row>
    <row r="135" spans="1:7" s="3" customFormat="1">
      <c r="A135" s="3">
        <v>18</v>
      </c>
      <c r="B135" s="3">
        <v>-78.364999999999995</v>
      </c>
      <c r="C135" s="3">
        <v>37</v>
      </c>
      <c r="D135" s="3">
        <v>7000</v>
      </c>
      <c r="E135" s="3">
        <v>47</v>
      </c>
      <c r="F135" s="3">
        <f>[1]!wallScanTrans(B135,G115,H115,I115,L115)+J115</f>
        <v>40.108626578369126</v>
      </c>
      <c r="G135" s="3">
        <f t="shared" si="2"/>
        <v>1.0104473965183067</v>
      </c>
    </row>
    <row r="136" spans="1:7" s="3" customFormat="1">
      <c r="A136" s="3">
        <v>19</v>
      </c>
      <c r="B136" s="3">
        <v>-78.435000000000002</v>
      </c>
      <c r="C136" s="3">
        <v>37</v>
      </c>
      <c r="D136" s="3">
        <v>7000</v>
      </c>
      <c r="E136" s="3">
        <v>37</v>
      </c>
      <c r="F136" s="3">
        <f>[1]!wallScanTrans(B136,G115,H115,I115,L115)+J115</f>
        <v>35.608752683648717</v>
      </c>
      <c r="G136" s="3">
        <f t="shared" si="2"/>
        <v>5.2312678250125581E-2</v>
      </c>
    </row>
    <row r="137" spans="1:7" s="3" customFormat="1">
      <c r="A137" s="3">
        <v>20</v>
      </c>
      <c r="B137" s="3">
        <v>-78.495000000000005</v>
      </c>
      <c r="C137" s="3">
        <v>36</v>
      </c>
      <c r="D137" s="3">
        <v>7000</v>
      </c>
      <c r="E137" s="3">
        <v>47</v>
      </c>
      <c r="F137" s="3">
        <f>[1]!wallScanTrans(B137,G115,H115,I115,L115)+J115</f>
        <v>34.844995646705705</v>
      </c>
      <c r="G137" s="3">
        <f t="shared" si="2"/>
        <v>3.1434921452894309</v>
      </c>
    </row>
    <row r="138" spans="1:7" s="3" customFormat="1">
      <c r="A138" s="3">
        <v>21</v>
      </c>
      <c r="B138" s="3">
        <v>-78.564999999999998</v>
      </c>
      <c r="C138" s="3">
        <v>36</v>
      </c>
      <c r="D138" s="3">
        <v>7000</v>
      </c>
      <c r="E138" s="3">
        <v>39</v>
      </c>
      <c r="F138" s="3">
        <f>[1]!wallScanTrans(B138,G115,H115,I115,L115)+J115</f>
        <v>34.844995646705705</v>
      </c>
      <c r="G138" s="3">
        <f t="shared" si="2"/>
        <v>0.44266823527934729</v>
      </c>
    </row>
    <row r="139" spans="1:7" s="3" customFormat="1">
      <c r="A139" s="3">
        <v>22</v>
      </c>
      <c r="B139" s="3">
        <v>-78.625</v>
      </c>
      <c r="C139" s="3">
        <v>37</v>
      </c>
      <c r="D139" s="3">
        <v>7000</v>
      </c>
      <c r="E139" s="3">
        <v>34</v>
      </c>
      <c r="F139" s="3">
        <f>[1]!wallScanTrans(B139,G115,H115,I115,L115)+J115</f>
        <v>34.844995646705705</v>
      </c>
      <c r="G139" s="3">
        <f t="shared" si="2"/>
        <v>2.1000518910340958E-2</v>
      </c>
    </row>
    <row r="140" spans="1:7" s="3" customFormat="1">
      <c r="A140" s="3">
        <v>23</v>
      </c>
      <c r="B140" s="3">
        <v>-78.694999999999993</v>
      </c>
      <c r="C140" s="3">
        <v>36</v>
      </c>
      <c r="D140" s="3">
        <v>7000</v>
      </c>
      <c r="E140" s="3">
        <v>31</v>
      </c>
      <c r="F140" s="3">
        <f>[1]!wallScanTrans(B140,G115,H115,I115,L115)+J115</f>
        <v>34.844995646705705</v>
      </c>
      <c r="G140" s="3">
        <f t="shared" si="2"/>
        <v>0.47690295236083297</v>
      </c>
    </row>
    <row r="141" spans="1:7" s="3" customFormat="1">
      <c r="A141" s="3">
        <v>24</v>
      </c>
      <c r="B141" s="3">
        <v>-78.765000000000001</v>
      </c>
      <c r="C141" s="3">
        <v>37</v>
      </c>
      <c r="D141" s="3">
        <v>7000</v>
      </c>
      <c r="E141" s="3">
        <v>37</v>
      </c>
      <c r="F141" s="3">
        <f>[1]!wallScanTrans(B141,G115,H115,I115,L115)+J115</f>
        <v>34.844995646705705</v>
      </c>
      <c r="G141" s="3">
        <f t="shared" si="2"/>
        <v>0.12551469628965845</v>
      </c>
    </row>
    <row r="142" spans="1:7" s="3" customFormat="1">
      <c r="A142" s="3">
        <v>25</v>
      </c>
      <c r="B142" s="3">
        <v>-78.819999999999993</v>
      </c>
      <c r="C142" s="3">
        <v>37</v>
      </c>
      <c r="D142" s="3">
        <v>7000</v>
      </c>
      <c r="E142" s="3">
        <v>42</v>
      </c>
      <c r="F142" s="3">
        <f>[1]!wallScanTrans(B142,G115,H115,I115,L115)+J115</f>
        <v>34.844995646705705</v>
      </c>
      <c r="G142" s="3">
        <f t="shared" si="2"/>
        <v>1.2189068403728645</v>
      </c>
    </row>
    <row r="143" spans="1:7" s="3" customFormat="1">
      <c r="A143" s="3">
        <v>26</v>
      </c>
      <c r="B143" s="3">
        <v>-78.89</v>
      </c>
      <c r="C143" s="3">
        <v>37</v>
      </c>
      <c r="D143" s="3">
        <v>7000</v>
      </c>
      <c r="E143" s="3">
        <v>32</v>
      </c>
      <c r="F143" s="3">
        <f>[1]!wallScanTrans(B143,G115,H115,I115,L115)+J115</f>
        <v>34.844995646705705</v>
      </c>
      <c r="G143" s="3">
        <f t="shared" si="2"/>
        <v>0.25293750718045038</v>
      </c>
    </row>
    <row r="144" spans="1:7" s="3" customFormat="1">
      <c r="A144" s="3">
        <v>27</v>
      </c>
      <c r="B144" s="3">
        <v>-78.95</v>
      </c>
      <c r="C144" s="3">
        <v>37</v>
      </c>
      <c r="D144" s="3">
        <v>7000</v>
      </c>
      <c r="E144" s="3">
        <v>42</v>
      </c>
      <c r="F144" s="3">
        <f>[1]!wallScanTrans(B144,G115,H115,I115,L115)+J115</f>
        <v>34.844995646705705</v>
      </c>
      <c r="G144" s="3">
        <f t="shared" si="2"/>
        <v>1.2189068403728645</v>
      </c>
    </row>
    <row r="145" spans="1:7" s="3" customFormat="1">
      <c r="A145" s="3">
        <v>28</v>
      </c>
      <c r="B145" s="3">
        <v>-79.02</v>
      </c>
      <c r="C145" s="3">
        <v>36</v>
      </c>
      <c r="D145" s="3">
        <v>7000</v>
      </c>
      <c r="E145" s="3">
        <v>28</v>
      </c>
      <c r="F145" s="3">
        <f>[1]!wallScanTrans(B145,G115,H115,I115,L115)+J115</f>
        <v>34.844995646705705</v>
      </c>
      <c r="G145" s="3">
        <f t="shared" si="2"/>
        <v>1.6733559072650017</v>
      </c>
    </row>
    <row r="146" spans="1:7" s="3" customFormat="1">
      <c r="A146" s="3">
        <v>29</v>
      </c>
      <c r="B146" s="3">
        <v>-79.08</v>
      </c>
      <c r="C146" s="3">
        <v>36</v>
      </c>
      <c r="D146" s="3">
        <v>7000</v>
      </c>
      <c r="E146" s="3">
        <v>51</v>
      </c>
      <c r="F146" s="3">
        <f>[1]!wallScanTrans(B146,G115,H115,I115,L115)+J115</f>
        <v>34.844995646705705</v>
      </c>
      <c r="G146" s="3">
        <f t="shared" si="2"/>
        <v>5.1173365814697576</v>
      </c>
    </row>
    <row r="147" spans="1:7" s="3" customFormat="1">
      <c r="A147" s="3">
        <v>30</v>
      </c>
      <c r="B147" s="3">
        <v>-79.150000000000006</v>
      </c>
      <c r="C147" s="3">
        <v>37</v>
      </c>
      <c r="D147" s="3">
        <v>7000</v>
      </c>
      <c r="E147" s="3">
        <v>38</v>
      </c>
      <c r="F147" s="3">
        <f>[1]!wallScanTrans(B147,G115,H115,I115,L115)+J115</f>
        <v>34.844995646705705</v>
      </c>
      <c r="G147" s="3">
        <f t="shared" si="2"/>
        <v>0.26194874919226191</v>
      </c>
    </row>
    <row r="148" spans="1:7" s="3" customFormat="1">
      <c r="A148" s="3">
        <v>31</v>
      </c>
      <c r="B148" s="3">
        <v>-79.209999999999994</v>
      </c>
      <c r="C148" s="3">
        <v>38</v>
      </c>
      <c r="D148" s="3">
        <v>7000</v>
      </c>
      <c r="E148" s="3">
        <v>32</v>
      </c>
      <c r="F148" s="3">
        <f>[1]!wallScanTrans(B148,G115,H115,I115,L115)+J115</f>
        <v>34.844995646705705</v>
      </c>
      <c r="G148" s="3">
        <f t="shared" si="2"/>
        <v>0.25293750718045038</v>
      </c>
    </row>
    <row r="149" spans="1:7" s="3" customFormat="1">
      <c r="A149" s="3">
        <v>32</v>
      </c>
      <c r="B149" s="3">
        <v>-79.28</v>
      </c>
      <c r="C149" s="3">
        <v>37</v>
      </c>
      <c r="D149" s="3">
        <v>7000</v>
      </c>
      <c r="E149" s="3">
        <v>37</v>
      </c>
      <c r="F149" s="3">
        <f>[1]!wallScanTrans(B149,G115,H115,I115,L115)+J115</f>
        <v>34.844995646705705</v>
      </c>
      <c r="G149" s="3">
        <f t="shared" si="2"/>
        <v>0.12551469628965845</v>
      </c>
    </row>
    <row r="150" spans="1:7" s="3" customFormat="1">
      <c r="A150" s="3">
        <v>33</v>
      </c>
      <c r="B150" s="3">
        <v>-79.34</v>
      </c>
      <c r="C150" s="3">
        <v>37</v>
      </c>
      <c r="D150" s="3">
        <v>7000</v>
      </c>
      <c r="E150" s="3">
        <v>20</v>
      </c>
      <c r="F150" s="3">
        <f>[1]!wallScanTrans(B150,G115,H115,I115,L115)+J115</f>
        <v>34.844995646705705</v>
      </c>
      <c r="G150" s="3">
        <f t="shared" si="2"/>
        <v>11.018694787535567</v>
      </c>
    </row>
    <row r="151" spans="1:7" s="3" customFormat="1">
      <c r="A151" s="3" t="s">
        <v>0</v>
      </c>
    </row>
    <row r="152" spans="1:7" s="3" customFormat="1">
      <c r="A152" s="3" t="s">
        <v>0</v>
      </c>
    </row>
    <row r="153" spans="1:7" s="3" customFormat="1">
      <c r="A153" s="3" t="s">
        <v>0</v>
      </c>
    </row>
    <row r="154" spans="1:7" s="3" customFormat="1">
      <c r="A154" s="3" t="s">
        <v>0</v>
      </c>
    </row>
    <row r="155" spans="1:7" s="3" customFormat="1">
      <c r="A155" s="3" t="s">
        <v>78</v>
      </c>
    </row>
    <row r="156" spans="1:7" s="3" customFormat="1">
      <c r="A156" s="3" t="s">
        <v>2</v>
      </c>
    </row>
    <row r="157" spans="1:7" s="3" customFormat="1">
      <c r="A157" s="3" t="s">
        <v>79</v>
      </c>
    </row>
    <row r="158" spans="1:7" s="3" customFormat="1">
      <c r="A158" s="3" t="s">
        <v>4</v>
      </c>
    </row>
    <row r="159" spans="1:7" s="3" customFormat="1">
      <c r="A159" s="3" t="s">
        <v>5</v>
      </c>
    </row>
    <row r="160" spans="1:7" s="3" customFormat="1">
      <c r="A160" s="3" t="s">
        <v>6</v>
      </c>
    </row>
    <row r="161" spans="1:12" s="3" customFormat="1">
      <c r="A161" s="3" t="s">
        <v>77</v>
      </c>
    </row>
    <row r="162" spans="1:12" s="3" customFormat="1">
      <c r="A162" s="3" t="s">
        <v>68</v>
      </c>
    </row>
    <row r="163" spans="1:12" s="3" customFormat="1">
      <c r="A163" s="3" t="s">
        <v>9</v>
      </c>
    </row>
    <row r="164" spans="1:12" s="3" customFormat="1">
      <c r="A164" s="3" t="s">
        <v>10</v>
      </c>
      <c r="G164" s="3" t="s">
        <v>69</v>
      </c>
      <c r="H164" s="3" t="s">
        <v>70</v>
      </c>
      <c r="I164" s="3" t="s">
        <v>71</v>
      </c>
      <c r="J164" s="3" t="s">
        <v>72</v>
      </c>
      <c r="L164" s="3" t="s">
        <v>17</v>
      </c>
    </row>
    <row r="165" spans="1:12" s="3" customFormat="1">
      <c r="A165" s="3" t="s">
        <v>11</v>
      </c>
      <c r="G165" s="3">
        <v>195.08104052502503</v>
      </c>
      <c r="H165" s="3">
        <v>-78.276639439856311</v>
      </c>
      <c r="I165" s="3">
        <v>0.32766909742185296</v>
      </c>
      <c r="J165" s="3">
        <v>111.74029067222644</v>
      </c>
      <c r="L165" s="3">
        <v>90</v>
      </c>
    </row>
    <row r="166" spans="1:12" s="3" customFormat="1">
      <c r="A166" s="3" t="s">
        <v>0</v>
      </c>
    </row>
    <row r="167" spans="1:12" s="3" customFormat="1">
      <c r="A167" s="3" t="s">
        <v>38</v>
      </c>
      <c r="B167" s="3" t="s">
        <v>30</v>
      </c>
      <c r="C167" s="3" t="s">
        <v>20</v>
      </c>
      <c r="D167" s="3" t="s">
        <v>37</v>
      </c>
      <c r="E167" s="3" t="s">
        <v>36</v>
      </c>
      <c r="F167" s="3" t="s">
        <v>73</v>
      </c>
      <c r="G167" s="3" t="s">
        <v>74</v>
      </c>
      <c r="H167" s="3" t="s">
        <v>75</v>
      </c>
    </row>
    <row r="168" spans="1:12" s="3" customFormat="1">
      <c r="A168" s="3">
        <v>1</v>
      </c>
      <c r="B168" s="3">
        <v>-77.36</v>
      </c>
      <c r="C168" s="3">
        <v>110</v>
      </c>
      <c r="D168" s="3">
        <v>21000</v>
      </c>
      <c r="E168" s="3">
        <v>271</v>
      </c>
      <c r="F168" s="3">
        <f>[1]!wallScanTrans(B168,G165,H165,I165,L165)+J165</f>
        <v>306.82133119725148</v>
      </c>
      <c r="G168" s="3">
        <f>(F168-E168)^2/E168</f>
        <v>4.7349364160265024</v>
      </c>
      <c r="H168" s="3">
        <f>SUM(G168:G200)/(COUNT(G168:G200)-4)</f>
        <v>2.3319955382798696</v>
      </c>
    </row>
    <row r="169" spans="1:12" s="3" customFormat="1">
      <c r="A169" s="3">
        <v>2</v>
      </c>
      <c r="B169" s="3">
        <v>-77.435000000000002</v>
      </c>
      <c r="C169" s="3">
        <v>112</v>
      </c>
      <c r="D169" s="3">
        <v>21000</v>
      </c>
      <c r="E169" s="3">
        <v>253</v>
      </c>
      <c r="F169" s="3">
        <f>[1]!wallScanTrans(B169,G165,H165,I165,L165)+J165</f>
        <v>306.82133119725148</v>
      </c>
      <c r="G169" s="3">
        <f t="shared" ref="G169:G200" si="3">(F169-E169)^2/E169</f>
        <v>11.44954818910765</v>
      </c>
    </row>
    <row r="170" spans="1:12" s="3" customFormat="1">
      <c r="A170" s="3">
        <v>3</v>
      </c>
      <c r="B170" s="3">
        <v>-77.5</v>
      </c>
      <c r="C170" s="3">
        <v>112</v>
      </c>
      <c r="D170" s="3">
        <v>21000</v>
      </c>
      <c r="E170" s="3">
        <v>272</v>
      </c>
      <c r="F170" s="3">
        <f>[1]!wallScanTrans(B170,G165,H165,I165,L165)+J165</f>
        <v>306.82133119725148</v>
      </c>
      <c r="G170" s="3">
        <f t="shared" si="3"/>
        <v>4.4578128909877917</v>
      </c>
    </row>
    <row r="171" spans="1:12" s="3" customFormat="1">
      <c r="A171" s="3">
        <v>4</v>
      </c>
      <c r="B171" s="3">
        <v>-77.569999999999993</v>
      </c>
      <c r="C171" s="3">
        <v>110</v>
      </c>
      <c r="D171" s="3">
        <v>21000</v>
      </c>
      <c r="E171" s="3">
        <v>302</v>
      </c>
      <c r="F171" s="3">
        <f>[1]!wallScanTrans(B171,G165,H165,I165,L165)+J165</f>
        <v>306.82133119725148</v>
      </c>
      <c r="G171" s="3">
        <f t="shared" si="3"/>
        <v>7.6970975210564258E-2</v>
      </c>
    </row>
    <row r="172" spans="1:12" s="3" customFormat="1">
      <c r="A172" s="3">
        <v>5</v>
      </c>
      <c r="B172" s="3">
        <v>-77.635000000000005</v>
      </c>
      <c r="C172" s="3">
        <v>110</v>
      </c>
      <c r="D172" s="3">
        <v>21000</v>
      </c>
      <c r="E172" s="3">
        <v>277</v>
      </c>
      <c r="F172" s="3">
        <f>[1]!wallScanTrans(B172,G165,H165,I165,L165)+J165</f>
        <v>306.82133119725148</v>
      </c>
      <c r="G172" s="3">
        <f t="shared" si="3"/>
        <v>3.2105118930547456</v>
      </c>
    </row>
    <row r="173" spans="1:12" s="3" customFormat="1">
      <c r="A173" s="3">
        <v>6</v>
      </c>
      <c r="B173" s="3">
        <v>-77.694999999999993</v>
      </c>
      <c r="C173" s="3">
        <v>113</v>
      </c>
      <c r="D173" s="3">
        <v>21000</v>
      </c>
      <c r="E173" s="3">
        <v>323</v>
      </c>
      <c r="F173" s="3">
        <f>[1]!wallScanTrans(B173,G165,H165,I165,L165)+J165</f>
        <v>306.82133119725148</v>
      </c>
      <c r="G173" s="3">
        <f t="shared" si="3"/>
        <v>0.81036942485767227</v>
      </c>
    </row>
    <row r="174" spans="1:12" s="3" customFormat="1">
      <c r="A174" s="3">
        <v>7</v>
      </c>
      <c r="B174" s="3">
        <v>-77.765000000000001</v>
      </c>
      <c r="C174" s="3">
        <v>110</v>
      </c>
      <c r="D174" s="3">
        <v>21000</v>
      </c>
      <c r="E174" s="3">
        <v>340</v>
      </c>
      <c r="F174" s="3">
        <f>[1]!wallScanTrans(B174,G165,H165,I165,L165)+J165</f>
        <v>306.82133119725148</v>
      </c>
      <c r="G174" s="3">
        <f t="shared" si="3"/>
        <v>3.2377178338896409</v>
      </c>
    </row>
    <row r="175" spans="1:12" s="3" customFormat="1">
      <c r="A175" s="3">
        <v>8</v>
      </c>
      <c r="B175" s="3">
        <v>-77.83</v>
      </c>
      <c r="C175" s="3">
        <v>111</v>
      </c>
      <c r="D175" s="3">
        <v>21000</v>
      </c>
      <c r="E175" s="3">
        <v>308</v>
      </c>
      <c r="F175" s="3">
        <f>[1]!wallScanTrans(B175,G165,H165,I165,L165)+J165</f>
        <v>306.82133119725148</v>
      </c>
      <c r="G175" s="3">
        <f t="shared" si="3"/>
        <v>4.5105848914695637E-3</v>
      </c>
    </row>
    <row r="176" spans="1:12" s="3" customFormat="1">
      <c r="A176" s="3">
        <v>9</v>
      </c>
      <c r="B176" s="3">
        <v>-77.89</v>
      </c>
      <c r="C176" s="3">
        <v>110</v>
      </c>
      <c r="D176" s="3">
        <v>21000</v>
      </c>
      <c r="E176" s="3">
        <v>341</v>
      </c>
      <c r="F176" s="3">
        <f>[1]!wallScanTrans(B176,G165,H165,I165,L165)+J165</f>
        <v>306.82133119725148</v>
      </c>
      <c r="G176" s="3">
        <f t="shared" si="3"/>
        <v>3.4257519094662019</v>
      </c>
    </row>
    <row r="177" spans="1:7" s="3" customFormat="1">
      <c r="A177" s="3">
        <v>10</v>
      </c>
      <c r="B177" s="3">
        <v>-77.95</v>
      </c>
      <c r="C177" s="3">
        <v>111</v>
      </c>
      <c r="D177" s="3">
        <v>21000</v>
      </c>
      <c r="E177" s="3">
        <v>380</v>
      </c>
      <c r="F177" s="3">
        <f>[1]!wallScanTrans(B177,G165,H165,I165,L165)+J165</f>
        <v>306.82133119725148</v>
      </c>
      <c r="G177" s="3">
        <f t="shared" si="3"/>
        <v>14.092414651953575</v>
      </c>
    </row>
    <row r="178" spans="1:7" s="3" customFormat="1">
      <c r="A178" s="3">
        <v>11</v>
      </c>
      <c r="B178" s="3">
        <v>-78.025000000000006</v>
      </c>
      <c r="C178" s="3">
        <v>111</v>
      </c>
      <c r="D178" s="3">
        <v>21000</v>
      </c>
      <c r="E178" s="3">
        <v>323</v>
      </c>
      <c r="F178" s="3">
        <f>[1]!wallScanTrans(B178,G165,H165,I165,L165)+J165</f>
        <v>306.82133119725148</v>
      </c>
      <c r="G178" s="3">
        <f t="shared" si="3"/>
        <v>0.81036942485767227</v>
      </c>
    </row>
    <row r="179" spans="1:7" s="3" customFormat="1">
      <c r="A179" s="3">
        <v>12</v>
      </c>
      <c r="B179" s="3">
        <v>-78.084999999999994</v>
      </c>
      <c r="C179" s="3">
        <v>111</v>
      </c>
      <c r="D179" s="3">
        <v>21000</v>
      </c>
      <c r="E179" s="3">
        <v>347</v>
      </c>
      <c r="F179" s="3">
        <f>[1]!wallScanTrans(B179,G165,H165,I165,L165)+J165</f>
        <v>303.90582502494038</v>
      </c>
      <c r="G179" s="3">
        <f t="shared" si="3"/>
        <v>5.351896013778255</v>
      </c>
    </row>
    <row r="180" spans="1:7" s="3" customFormat="1">
      <c r="A180" s="3">
        <v>13</v>
      </c>
      <c r="B180" s="3">
        <v>-78.144999999999996</v>
      </c>
      <c r="C180" s="3">
        <v>110</v>
      </c>
      <c r="D180" s="3">
        <v>21000</v>
      </c>
      <c r="E180" s="3">
        <v>288</v>
      </c>
      <c r="F180" s="3">
        <f>[1]!wallScanTrans(B180,G165,H165,I165,L165)+J165</f>
        <v>288.63084675850126</v>
      </c>
      <c r="G180" s="3">
        <f t="shared" si="3"/>
        <v>1.3818320580262209E-3</v>
      </c>
    </row>
    <row r="181" spans="1:7" s="3" customFormat="1">
      <c r="A181" s="3">
        <v>14</v>
      </c>
      <c r="B181" s="3">
        <v>-78.209999999999994</v>
      </c>
      <c r="C181" s="3">
        <v>113</v>
      </c>
      <c r="D181" s="3">
        <v>21000</v>
      </c>
      <c r="E181" s="3">
        <v>258</v>
      </c>
      <c r="F181" s="3">
        <f>[1]!wallScanTrans(B181,G165,H165,I165,L165)+J165</f>
        <v>257.32019690134524</v>
      </c>
      <c r="G181" s="3">
        <f t="shared" si="3"/>
        <v>1.791210282715549E-3</v>
      </c>
    </row>
    <row r="182" spans="1:7" s="3" customFormat="1">
      <c r="A182" s="3">
        <v>15</v>
      </c>
      <c r="B182" s="3">
        <v>-78.28</v>
      </c>
      <c r="C182" s="3">
        <v>110</v>
      </c>
      <c r="D182" s="3">
        <v>21000</v>
      </c>
      <c r="E182" s="3">
        <v>198</v>
      </c>
      <c r="F182" s="3">
        <f>[1]!wallScanTrans(B182,G165,H165,I165,L165)+J165</f>
        <v>206.4718529798202</v>
      </c>
      <c r="G182" s="3">
        <f t="shared" si="3"/>
        <v>0.36248632783681001</v>
      </c>
    </row>
    <row r="183" spans="1:7" s="3" customFormat="1">
      <c r="A183" s="3">
        <v>16</v>
      </c>
      <c r="B183" s="3">
        <v>-78.344999999999999</v>
      </c>
      <c r="C183" s="3">
        <v>110</v>
      </c>
      <c r="D183" s="3">
        <v>21000</v>
      </c>
      <c r="E183" s="3">
        <v>157</v>
      </c>
      <c r="F183" s="3">
        <f>[1]!wallScanTrans(B183,G165,H165,I165,L165)+J165</f>
        <v>160.21447179990702</v>
      </c>
      <c r="G183" s="3">
        <f t="shared" si="3"/>
        <v>6.5814197149028378E-2</v>
      </c>
    </row>
    <row r="184" spans="1:7" s="3" customFormat="1">
      <c r="A184" s="3">
        <v>17</v>
      </c>
      <c r="B184" s="3">
        <v>-78.415000000000006</v>
      </c>
      <c r="C184" s="3">
        <v>110</v>
      </c>
      <c r="D184" s="3">
        <v>21000</v>
      </c>
      <c r="E184" s="3">
        <v>136</v>
      </c>
      <c r="F184" s="3">
        <f>[1]!wallScanTrans(B184,G165,H165,I165,L165)+J165</f>
        <v>127.56905220891542</v>
      </c>
      <c r="G184" s="3">
        <f t="shared" si="3"/>
        <v>0.5226535342352493</v>
      </c>
    </row>
    <row r="185" spans="1:7" s="3" customFormat="1">
      <c r="A185" s="3">
        <v>18</v>
      </c>
      <c r="B185" s="3">
        <v>-78.48</v>
      </c>
      <c r="C185" s="3">
        <v>111</v>
      </c>
      <c r="D185" s="3">
        <v>21000</v>
      </c>
      <c r="E185" s="3">
        <v>122</v>
      </c>
      <c r="F185" s="3">
        <f>[1]!wallScanTrans(B185,G165,H165,I165,L165)+J165</f>
        <v>113.19922557699559</v>
      </c>
      <c r="G185" s="3">
        <f t="shared" si="3"/>
        <v>0.63486582331646435</v>
      </c>
    </row>
    <row r="186" spans="1:7" s="3" customFormat="1">
      <c r="A186" s="3">
        <v>19</v>
      </c>
      <c r="B186" s="3">
        <v>-78.534999999999997</v>
      </c>
      <c r="C186" s="3">
        <v>110</v>
      </c>
      <c r="D186" s="3">
        <v>21000</v>
      </c>
      <c r="E186" s="3">
        <v>118</v>
      </c>
      <c r="F186" s="3">
        <f>[1]!wallScanTrans(B186,G165,H165,I165,L165)+J165</f>
        <v>111.74029067222644</v>
      </c>
      <c r="G186" s="3">
        <f t="shared" si="3"/>
        <v>0.33206746498487599</v>
      </c>
    </row>
    <row r="187" spans="1:7" s="3" customFormat="1">
      <c r="A187" s="3">
        <v>20</v>
      </c>
      <c r="B187" s="3">
        <v>-78.605000000000004</v>
      </c>
      <c r="C187" s="3">
        <v>111</v>
      </c>
      <c r="D187" s="3">
        <v>21000</v>
      </c>
      <c r="E187" s="3">
        <v>104</v>
      </c>
      <c r="F187" s="3">
        <f>[1]!wallScanTrans(B187,G165,H165,I165,L165)+J165</f>
        <v>111.74029067222644</v>
      </c>
      <c r="G187" s="3">
        <f t="shared" si="3"/>
        <v>0.57607788163995743</v>
      </c>
    </row>
    <row r="188" spans="1:7" s="3" customFormat="1">
      <c r="A188" s="3">
        <v>21</v>
      </c>
      <c r="B188" s="3">
        <v>-78.674999999999997</v>
      </c>
      <c r="C188" s="3">
        <v>110</v>
      </c>
      <c r="D188" s="3">
        <v>21000</v>
      </c>
      <c r="E188" s="3">
        <v>102</v>
      </c>
      <c r="F188" s="3">
        <f>[1]!wallScanTrans(B188,G165,H165,I165,L165)+J165</f>
        <v>111.74029067222644</v>
      </c>
      <c r="G188" s="3">
        <f t="shared" si="3"/>
        <v>0.93013002332805217</v>
      </c>
    </row>
    <row r="189" spans="1:7" s="3" customFormat="1">
      <c r="A189" s="3">
        <v>22</v>
      </c>
      <c r="B189" s="3">
        <v>-78.73</v>
      </c>
      <c r="C189" s="3">
        <v>109</v>
      </c>
      <c r="D189" s="3">
        <v>21000</v>
      </c>
      <c r="E189" s="3">
        <v>111</v>
      </c>
      <c r="F189" s="3">
        <f>[1]!wallScanTrans(B189,G165,H165,I165,L165)+J165</f>
        <v>111.74029067222644</v>
      </c>
      <c r="G189" s="3">
        <f t="shared" si="3"/>
        <v>4.9372097241934124E-3</v>
      </c>
    </row>
    <row r="190" spans="1:7" s="3" customFormat="1">
      <c r="A190" s="3">
        <v>23</v>
      </c>
      <c r="B190" s="3">
        <v>-78.8</v>
      </c>
      <c r="C190" s="3">
        <v>111</v>
      </c>
      <c r="D190" s="3">
        <v>21000</v>
      </c>
      <c r="E190" s="3">
        <v>118</v>
      </c>
      <c r="F190" s="3">
        <f>[1]!wallScanTrans(B190,G165,H165,I165,L165)+J165</f>
        <v>111.74029067222644</v>
      </c>
      <c r="G190" s="3">
        <f t="shared" si="3"/>
        <v>0.33206746498487599</v>
      </c>
    </row>
    <row r="191" spans="1:7" s="3" customFormat="1">
      <c r="A191" s="3">
        <v>24</v>
      </c>
      <c r="B191" s="3">
        <v>-78.87</v>
      </c>
      <c r="C191" s="3">
        <v>110</v>
      </c>
      <c r="D191" s="3">
        <v>21000</v>
      </c>
      <c r="E191" s="3">
        <v>111</v>
      </c>
      <c r="F191" s="3">
        <f>[1]!wallScanTrans(B191,G165,H165,I165,L165)+J165</f>
        <v>111.74029067222644</v>
      </c>
      <c r="G191" s="3">
        <f t="shared" si="3"/>
        <v>4.9372097241934124E-3</v>
      </c>
    </row>
    <row r="192" spans="1:7" s="3" customFormat="1">
      <c r="A192" s="3">
        <v>25</v>
      </c>
      <c r="B192" s="3">
        <v>-78.924999999999997</v>
      </c>
      <c r="C192" s="3">
        <v>111</v>
      </c>
      <c r="D192" s="3">
        <v>21000</v>
      </c>
      <c r="E192" s="3">
        <v>112</v>
      </c>
      <c r="F192" s="3">
        <f>[1]!wallScanTrans(B192,G165,H165,I165,L165)+J165</f>
        <v>111.74029067222644</v>
      </c>
      <c r="G192" s="3">
        <f t="shared" si="3"/>
        <v>6.0222263332675358E-4</v>
      </c>
    </row>
    <row r="193" spans="1:7" s="3" customFormat="1">
      <c r="A193" s="3">
        <v>26</v>
      </c>
      <c r="B193" s="3">
        <v>-79</v>
      </c>
      <c r="C193" s="3">
        <v>111</v>
      </c>
      <c r="D193" s="3">
        <v>21000</v>
      </c>
      <c r="E193" s="3">
        <v>104</v>
      </c>
      <c r="F193" s="3">
        <f>[1]!wallScanTrans(B193,G165,H165,I165,L165)+J165</f>
        <v>111.74029067222644</v>
      </c>
      <c r="G193" s="3">
        <f t="shared" si="3"/>
        <v>0.57607788163995743</v>
      </c>
    </row>
    <row r="194" spans="1:7" s="3" customFormat="1">
      <c r="A194" s="3">
        <v>27</v>
      </c>
      <c r="B194" s="3">
        <v>-79.064999999999998</v>
      </c>
      <c r="C194" s="3">
        <v>111</v>
      </c>
      <c r="D194" s="3">
        <v>21000</v>
      </c>
      <c r="E194" s="3">
        <v>144</v>
      </c>
      <c r="F194" s="3">
        <f>[1]!wallScanTrans(B194,G165,H165,I165,L165)+J165</f>
        <v>111.74029067222644</v>
      </c>
      <c r="G194" s="3">
        <f t="shared" si="3"/>
        <v>7.2270058743919492</v>
      </c>
    </row>
    <row r="195" spans="1:7" s="3" customFormat="1">
      <c r="A195" s="3">
        <v>28</v>
      </c>
      <c r="B195" s="3">
        <v>-79.12</v>
      </c>
      <c r="C195" s="3">
        <v>110</v>
      </c>
      <c r="D195" s="3">
        <v>21000</v>
      </c>
      <c r="E195" s="3">
        <v>105</v>
      </c>
      <c r="F195" s="3">
        <f>[1]!wallScanTrans(B195,G165,H165,I165,L165)+J165</f>
        <v>111.74029067222644</v>
      </c>
      <c r="G195" s="3">
        <f t="shared" si="3"/>
        <v>0.43268112710574008</v>
      </c>
    </row>
    <row r="196" spans="1:7" s="3" customFormat="1">
      <c r="A196" s="3">
        <v>29</v>
      </c>
      <c r="B196" s="3">
        <v>-79.194999999999993</v>
      </c>
      <c r="C196" s="3">
        <v>112</v>
      </c>
      <c r="D196" s="3">
        <v>21000</v>
      </c>
      <c r="E196" s="3">
        <v>101</v>
      </c>
      <c r="F196" s="3">
        <f>[1]!wallScanTrans(B196,G165,H165,I165,L165)+J165</f>
        <v>111.74029067222644</v>
      </c>
      <c r="G196" s="3">
        <f t="shared" si="3"/>
        <v>1.1421172645932098</v>
      </c>
    </row>
    <row r="197" spans="1:7" s="3" customFormat="1">
      <c r="A197" s="3">
        <v>30</v>
      </c>
      <c r="B197" s="3">
        <v>-79.260000000000005</v>
      </c>
      <c r="C197" s="3">
        <v>112</v>
      </c>
      <c r="D197" s="3">
        <v>21000</v>
      </c>
      <c r="E197" s="3">
        <v>105</v>
      </c>
      <c r="F197" s="3">
        <f>[1]!wallScanTrans(B197,G165,H165,I165,L165)+J165</f>
        <v>111.74029067222644</v>
      </c>
      <c r="G197" s="3">
        <f t="shared" si="3"/>
        <v>0.43268112710574008</v>
      </c>
    </row>
    <row r="198" spans="1:7" s="3" customFormat="1">
      <c r="A198" s="3">
        <v>31</v>
      </c>
      <c r="B198" s="3">
        <v>-79.325000000000003</v>
      </c>
      <c r="C198" s="3">
        <v>109</v>
      </c>
      <c r="D198" s="3">
        <v>21000</v>
      </c>
      <c r="E198" s="3">
        <v>117</v>
      </c>
      <c r="F198" s="3">
        <f>[1]!wallScanTrans(B198,G165,H165,I165,L165)+J165</f>
        <v>111.74029067222644</v>
      </c>
      <c r="G198" s="3">
        <f t="shared" si="3"/>
        <v>0.23644907874075413</v>
      </c>
    </row>
    <row r="199" spans="1:7" s="3" customFormat="1">
      <c r="A199" s="3">
        <v>32</v>
      </c>
      <c r="B199" s="3">
        <v>-79.39</v>
      </c>
      <c r="C199" s="3">
        <v>110</v>
      </c>
      <c r="D199" s="3">
        <v>21000</v>
      </c>
      <c r="E199" s="3">
        <v>125</v>
      </c>
      <c r="F199" s="3">
        <f>[1]!wallScanTrans(B199,G165,H165,I165,L165)+J165</f>
        <v>111.74029067222644</v>
      </c>
      <c r="G199" s="3">
        <f t="shared" si="3"/>
        <v>1.4065591316563621</v>
      </c>
    </row>
    <row r="200" spans="1:7" s="3" customFormat="1">
      <c r="A200" s="3">
        <v>33</v>
      </c>
      <c r="B200" s="3">
        <v>-79.454999999999998</v>
      </c>
      <c r="C200" s="3">
        <v>110</v>
      </c>
      <c r="D200" s="3">
        <v>21000</v>
      </c>
      <c r="E200" s="3">
        <v>103</v>
      </c>
      <c r="F200" s="3">
        <f>[1]!wallScanTrans(B200,G165,H165,I165,L165)+J165</f>
        <v>111.74029067222644</v>
      </c>
      <c r="G200" s="3">
        <f t="shared" si="3"/>
        <v>0.74167651490299469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W19"/>
  <sheetViews>
    <sheetView tabSelected="1" topLeftCell="F1" workbookViewId="0">
      <selection activeCell="N7" sqref="N7:N11"/>
    </sheetView>
  </sheetViews>
  <sheetFormatPr defaultRowHeight="15"/>
  <sheetData>
    <row r="3" spans="3:23">
      <c r="I3" s="3" t="s">
        <v>63</v>
      </c>
      <c r="J3" s="3">
        <v>-6.5000000000000002E-2</v>
      </c>
      <c r="K3" s="3"/>
      <c r="L3" s="3"/>
      <c r="M3" s="3"/>
      <c r="N3" s="3"/>
      <c r="O3" s="3"/>
      <c r="P3" s="3"/>
      <c r="Q3" s="3" t="s">
        <v>63</v>
      </c>
      <c r="R3" s="3">
        <f>J3</f>
        <v>-6.5000000000000002E-2</v>
      </c>
      <c r="S3" s="3"/>
      <c r="T3" s="3"/>
      <c r="U3" s="3"/>
      <c r="V3" s="3"/>
      <c r="W3" s="3"/>
    </row>
    <row r="4" spans="3:23">
      <c r="C4" s="3"/>
      <c r="D4" s="3" t="s">
        <v>56</v>
      </c>
      <c r="E4" s="3"/>
      <c r="F4" s="3"/>
      <c r="G4" s="3"/>
      <c r="H4" s="3"/>
      <c r="I4" s="3" t="s">
        <v>64</v>
      </c>
      <c r="J4" s="3">
        <v>33</v>
      </c>
      <c r="K4" s="3"/>
      <c r="L4" s="3"/>
      <c r="M4" s="3"/>
      <c r="N4" s="3"/>
      <c r="O4" s="3"/>
      <c r="P4" s="3"/>
      <c r="Q4" s="3" t="s">
        <v>64</v>
      </c>
      <c r="R4" s="3">
        <f>J4</f>
        <v>33</v>
      </c>
      <c r="S4" s="3"/>
      <c r="T4" s="3"/>
      <c r="U4" s="3"/>
      <c r="V4" s="3"/>
      <c r="W4" s="3"/>
    </row>
    <row r="5" spans="3:23">
      <c r="C5" s="3" t="s">
        <v>57</v>
      </c>
      <c r="D5" s="3" t="s">
        <v>58</v>
      </c>
      <c r="E5" s="3" t="s">
        <v>59</v>
      </c>
      <c r="F5" s="3" t="s">
        <v>60</v>
      </c>
      <c r="G5" s="3" t="s">
        <v>61</v>
      </c>
      <c r="H5" s="3"/>
      <c r="I5" s="3" t="s">
        <v>59</v>
      </c>
      <c r="J5" s="3" t="s">
        <v>60</v>
      </c>
      <c r="K5" s="3" t="s">
        <v>61</v>
      </c>
      <c r="L5" s="3" t="s">
        <v>62</v>
      </c>
      <c r="M5" s="3"/>
      <c r="N5" s="3" t="s">
        <v>65</v>
      </c>
      <c r="O5" s="3"/>
      <c r="P5" s="3" t="s">
        <v>59</v>
      </c>
      <c r="Q5" s="3" t="s">
        <v>60</v>
      </c>
      <c r="R5" s="3" t="s">
        <v>61</v>
      </c>
      <c r="S5" s="3" t="s">
        <v>66</v>
      </c>
      <c r="T5" s="3"/>
      <c r="U5" s="3" t="s">
        <v>59</v>
      </c>
      <c r="V5" s="3" t="s">
        <v>60</v>
      </c>
      <c r="W5" s="3" t="s">
        <v>61</v>
      </c>
    </row>
    <row r="6" spans="3:23">
      <c r="C6" s="3">
        <v>1</v>
      </c>
      <c r="D6" s="3">
        <v>-77.67</v>
      </c>
      <c r="E6" s="3">
        <f>D6+1</f>
        <v>-76.67</v>
      </c>
      <c r="F6" s="3">
        <v>-18.425000000000001</v>
      </c>
      <c r="G6" s="3">
        <v>63.1</v>
      </c>
      <c r="H6" s="3"/>
      <c r="I6" s="3">
        <f>E6</f>
        <v>-76.67</v>
      </c>
      <c r="J6" s="3">
        <f>F6+0.5</f>
        <v>-17.925000000000001</v>
      </c>
      <c r="K6" s="3">
        <f>G6</f>
        <v>63.1</v>
      </c>
      <c r="L6" s="3">
        <v>-79.92</v>
      </c>
      <c r="M6" s="3"/>
      <c r="N6" s="3"/>
      <c r="O6" s="3"/>
      <c r="P6" s="3">
        <f>N6+0.15</f>
        <v>0.15</v>
      </c>
      <c r="Q6" s="3">
        <f>F6+1</f>
        <v>-17.425000000000001</v>
      </c>
      <c r="R6" s="3">
        <f>G6</f>
        <v>63.1</v>
      </c>
      <c r="S6" s="3">
        <f>Q6+$R$3*($R$4-1)</f>
        <v>-19.505000000000003</v>
      </c>
      <c r="T6" s="3"/>
      <c r="U6" s="3">
        <f>N6+2.5</f>
        <v>2.5</v>
      </c>
      <c r="V6" s="3">
        <f>Q6</f>
        <v>-17.425000000000001</v>
      </c>
      <c r="W6" s="3">
        <f>G6</f>
        <v>63.1</v>
      </c>
    </row>
    <row r="7" spans="3:23">
      <c r="C7" s="3">
        <v>2</v>
      </c>
      <c r="D7" s="3">
        <v>-78.254999999999995</v>
      </c>
      <c r="E7" s="3">
        <f t="shared" ref="E7:E16" si="0">D7+1</f>
        <v>-77.254999999999995</v>
      </c>
      <c r="F7" s="3">
        <v>-18.195</v>
      </c>
      <c r="G7" s="3">
        <v>52.805</v>
      </c>
      <c r="H7" s="3"/>
      <c r="I7" s="3">
        <f t="shared" ref="I7:I16" si="1">E7</f>
        <v>-77.254999999999995</v>
      </c>
      <c r="J7" s="3">
        <f t="shared" ref="J7:J16" si="2">F7+0.5</f>
        <v>-17.695</v>
      </c>
      <c r="K7" s="3">
        <f t="shared" ref="K7:K16" si="3">G7</f>
        <v>52.805</v>
      </c>
      <c r="L7" s="3">
        <v>-79.66</v>
      </c>
      <c r="M7" s="3"/>
      <c r="N7" s="3">
        <f>'980059'!H115</f>
        <v>-78.133859352384221</v>
      </c>
      <c r="O7" s="3"/>
      <c r="P7" s="3">
        <f t="shared" ref="P7:P16" si="4">N7+0.15</f>
        <v>-77.983859352384215</v>
      </c>
      <c r="Q7" s="3">
        <f t="shared" ref="Q7:Q16" si="5">F7+1</f>
        <v>-17.195</v>
      </c>
      <c r="R7" s="3">
        <f t="shared" ref="R7:R16" si="6">G7</f>
        <v>52.805</v>
      </c>
      <c r="S7" s="3">
        <f t="shared" ref="S7:S16" si="7">Q7+$R$3*($R$4-1)</f>
        <v>-19.274999999999999</v>
      </c>
      <c r="T7" s="3"/>
      <c r="U7" s="3">
        <f t="shared" ref="U7:U16" si="8">N7+2.5</f>
        <v>-75.633859352384221</v>
      </c>
      <c r="V7" s="3">
        <f t="shared" ref="V7:V16" si="9">Q7</f>
        <v>-17.195</v>
      </c>
      <c r="W7" s="3">
        <f t="shared" ref="W7:W16" si="10">G7</f>
        <v>52.805</v>
      </c>
    </row>
    <row r="8" spans="3:23">
      <c r="C8" s="3">
        <v>3</v>
      </c>
      <c r="D8" s="3">
        <v>-78.484999999999999</v>
      </c>
      <c r="E8" s="3">
        <f t="shared" si="0"/>
        <v>-77.484999999999999</v>
      </c>
      <c r="F8" s="3">
        <v>-18.309999999999999</v>
      </c>
      <c r="G8" s="3">
        <v>42.43</v>
      </c>
      <c r="H8" s="3"/>
      <c r="I8" s="3">
        <f t="shared" si="1"/>
        <v>-77.484999999999999</v>
      </c>
      <c r="J8" s="3">
        <f t="shared" si="2"/>
        <v>-17.809999999999999</v>
      </c>
      <c r="K8" s="3">
        <f t="shared" si="3"/>
        <v>42.43</v>
      </c>
      <c r="L8" s="3">
        <v>-79.81</v>
      </c>
      <c r="M8" s="3"/>
      <c r="N8" s="3"/>
      <c r="O8" s="3"/>
      <c r="P8" s="3">
        <f t="shared" si="4"/>
        <v>0.15</v>
      </c>
      <c r="Q8" s="3">
        <f t="shared" si="5"/>
        <v>-17.309999999999999</v>
      </c>
      <c r="R8" s="3">
        <f t="shared" si="6"/>
        <v>42.43</v>
      </c>
      <c r="S8" s="3">
        <f t="shared" si="7"/>
        <v>-19.39</v>
      </c>
      <c r="T8" s="3"/>
      <c r="U8" s="3">
        <f t="shared" si="8"/>
        <v>2.5</v>
      </c>
      <c r="V8" s="3">
        <f t="shared" si="9"/>
        <v>-17.309999999999999</v>
      </c>
      <c r="W8" s="3">
        <f t="shared" si="10"/>
        <v>42.43</v>
      </c>
    </row>
    <row r="9" spans="3:23">
      <c r="C9" s="3">
        <v>4</v>
      </c>
      <c r="D9" s="3">
        <v>-77.924999999999997</v>
      </c>
      <c r="E9" s="3">
        <f t="shared" si="0"/>
        <v>-76.924999999999997</v>
      </c>
      <c r="F9" s="3">
        <v>-18.324999999999999</v>
      </c>
      <c r="G9" s="3">
        <v>32.299999999999997</v>
      </c>
      <c r="H9" s="3"/>
      <c r="I9" s="3">
        <f t="shared" si="1"/>
        <v>-76.924999999999997</v>
      </c>
      <c r="J9" s="3">
        <f t="shared" si="2"/>
        <v>-17.824999999999999</v>
      </c>
      <c r="K9" s="3">
        <f t="shared" si="3"/>
        <v>32.299999999999997</v>
      </c>
      <c r="L9" s="3">
        <v>-80.034999999999997</v>
      </c>
      <c r="M9" s="3"/>
      <c r="N9" s="3"/>
      <c r="O9" s="3"/>
      <c r="P9" s="3">
        <f t="shared" si="4"/>
        <v>0.15</v>
      </c>
      <c r="Q9" s="3">
        <f t="shared" si="5"/>
        <v>-17.324999999999999</v>
      </c>
      <c r="R9" s="3">
        <f t="shared" si="6"/>
        <v>32.299999999999997</v>
      </c>
      <c r="S9" s="3">
        <f t="shared" si="7"/>
        <v>-19.405000000000001</v>
      </c>
      <c r="T9" s="3"/>
      <c r="U9" s="3">
        <f t="shared" si="8"/>
        <v>2.5</v>
      </c>
      <c r="V9" s="3">
        <f t="shared" si="9"/>
        <v>-17.324999999999999</v>
      </c>
      <c r="W9" s="3">
        <f t="shared" si="10"/>
        <v>32.299999999999997</v>
      </c>
    </row>
    <row r="10" spans="3:23">
      <c r="C10" s="3">
        <v>5</v>
      </c>
      <c r="D10" s="3">
        <v>-78.349999999999994</v>
      </c>
      <c r="E10" s="3">
        <f t="shared" si="0"/>
        <v>-77.349999999999994</v>
      </c>
      <c r="F10" s="3">
        <v>-18.324999999999999</v>
      </c>
      <c r="G10" s="3">
        <v>22.864999999999998</v>
      </c>
      <c r="H10" s="3"/>
      <c r="I10" s="3">
        <f t="shared" si="1"/>
        <v>-77.349999999999994</v>
      </c>
      <c r="J10" s="3">
        <f t="shared" si="2"/>
        <v>-17.824999999999999</v>
      </c>
      <c r="K10" s="3">
        <f t="shared" si="3"/>
        <v>22.864999999999998</v>
      </c>
      <c r="L10" s="3">
        <v>-80.16</v>
      </c>
      <c r="M10" s="3"/>
      <c r="N10" s="3"/>
      <c r="O10" s="3"/>
      <c r="P10" s="3">
        <f t="shared" si="4"/>
        <v>0.15</v>
      </c>
      <c r="Q10" s="3">
        <f t="shared" si="5"/>
        <v>-17.324999999999999</v>
      </c>
      <c r="R10" s="3">
        <f t="shared" si="6"/>
        <v>22.864999999999998</v>
      </c>
      <c r="S10" s="3">
        <f t="shared" si="7"/>
        <v>-19.405000000000001</v>
      </c>
      <c r="T10" s="3"/>
      <c r="U10" s="3">
        <f t="shared" si="8"/>
        <v>2.5</v>
      </c>
      <c r="V10" s="3">
        <f t="shared" si="9"/>
        <v>-17.324999999999999</v>
      </c>
      <c r="W10" s="3">
        <f t="shared" si="10"/>
        <v>22.864999999999998</v>
      </c>
    </row>
    <row r="11" spans="3:23">
      <c r="C11" s="3">
        <v>6</v>
      </c>
      <c r="D11" s="3">
        <v>-78.36</v>
      </c>
      <c r="E11" s="3">
        <f t="shared" si="0"/>
        <v>-77.36</v>
      </c>
      <c r="F11" s="3">
        <v>-18.170000000000002</v>
      </c>
      <c r="G11" s="3">
        <v>12.615</v>
      </c>
      <c r="H11" s="3"/>
      <c r="I11" s="3">
        <f t="shared" si="1"/>
        <v>-77.36</v>
      </c>
      <c r="J11" s="3">
        <f t="shared" si="2"/>
        <v>-17.670000000000002</v>
      </c>
      <c r="K11" s="3">
        <f t="shared" si="3"/>
        <v>12.615</v>
      </c>
      <c r="L11" s="3">
        <v>-80.13</v>
      </c>
      <c r="M11" s="3"/>
      <c r="N11" s="3">
        <f>'980059'!H165</f>
        <v>-78.276639439856311</v>
      </c>
      <c r="O11" s="3"/>
      <c r="P11" s="3">
        <f t="shared" si="4"/>
        <v>-78.126639439856305</v>
      </c>
      <c r="Q11" s="3">
        <f t="shared" si="5"/>
        <v>-17.170000000000002</v>
      </c>
      <c r="R11" s="3">
        <f t="shared" si="6"/>
        <v>12.615</v>
      </c>
      <c r="S11" s="3">
        <f t="shared" si="7"/>
        <v>-19.25</v>
      </c>
      <c r="T11" s="3"/>
      <c r="U11" s="3">
        <f t="shared" si="8"/>
        <v>-75.776639439856311</v>
      </c>
      <c r="V11" s="3">
        <f t="shared" si="9"/>
        <v>-17.170000000000002</v>
      </c>
      <c r="W11" s="3">
        <f t="shared" si="10"/>
        <v>12.615</v>
      </c>
    </row>
    <row r="12" spans="3:23">
      <c r="C12" s="3">
        <v>7</v>
      </c>
      <c r="D12" s="3">
        <v>-78.555000000000007</v>
      </c>
      <c r="E12" s="3">
        <f t="shared" si="0"/>
        <v>-77.555000000000007</v>
      </c>
      <c r="F12" s="3">
        <v>-18.315000000000001</v>
      </c>
      <c r="G12" s="3">
        <v>2.645</v>
      </c>
      <c r="H12" s="3"/>
      <c r="I12" s="3">
        <f t="shared" si="1"/>
        <v>-77.555000000000007</v>
      </c>
      <c r="J12" s="3">
        <f t="shared" si="2"/>
        <v>-17.815000000000001</v>
      </c>
      <c r="K12" s="3">
        <f t="shared" si="3"/>
        <v>2.645</v>
      </c>
      <c r="L12" s="3">
        <v>-80.649999999999991</v>
      </c>
      <c r="M12" s="3"/>
      <c r="N12" s="3"/>
      <c r="O12" s="3"/>
      <c r="P12" s="3">
        <f t="shared" si="4"/>
        <v>0.15</v>
      </c>
      <c r="Q12" s="3">
        <f t="shared" si="5"/>
        <v>-17.315000000000001</v>
      </c>
      <c r="R12" s="3">
        <f t="shared" si="6"/>
        <v>2.645</v>
      </c>
      <c r="S12" s="3">
        <f t="shared" si="7"/>
        <v>-19.395000000000003</v>
      </c>
      <c r="T12" s="3"/>
      <c r="U12" s="3">
        <f t="shared" si="8"/>
        <v>2.5</v>
      </c>
      <c r="V12" s="3">
        <f t="shared" si="9"/>
        <v>-17.315000000000001</v>
      </c>
      <c r="W12" s="3">
        <f t="shared" si="10"/>
        <v>2.645</v>
      </c>
    </row>
    <row r="13" spans="3:23">
      <c r="C13" s="3">
        <v>8</v>
      </c>
      <c r="D13" s="3">
        <v>-77.944999999999993</v>
      </c>
      <c r="E13" s="3">
        <f t="shared" si="0"/>
        <v>-76.944999999999993</v>
      </c>
      <c r="F13" s="3">
        <v>-18.385000000000002</v>
      </c>
      <c r="G13" s="3">
        <v>-7.04</v>
      </c>
      <c r="H13" s="3"/>
      <c r="I13" s="3">
        <f t="shared" si="1"/>
        <v>-76.944999999999993</v>
      </c>
      <c r="J13" s="3">
        <f t="shared" si="2"/>
        <v>-17.885000000000002</v>
      </c>
      <c r="K13" s="3">
        <f t="shared" si="3"/>
        <v>-7.04</v>
      </c>
      <c r="L13" s="3">
        <v>-80.864999999999995</v>
      </c>
      <c r="M13" s="3"/>
      <c r="N13" s="3"/>
      <c r="O13" s="3"/>
      <c r="P13" s="3">
        <f t="shared" si="4"/>
        <v>0.15</v>
      </c>
      <c r="Q13" s="3">
        <f t="shared" si="5"/>
        <v>-17.385000000000002</v>
      </c>
      <c r="R13" s="3">
        <f t="shared" si="6"/>
        <v>-7.04</v>
      </c>
      <c r="S13" s="3">
        <f t="shared" si="7"/>
        <v>-19.465000000000003</v>
      </c>
      <c r="T13" s="3"/>
      <c r="U13" s="3">
        <f t="shared" si="8"/>
        <v>2.5</v>
      </c>
      <c r="V13" s="3">
        <f t="shared" si="9"/>
        <v>-17.385000000000002</v>
      </c>
      <c r="W13" s="3">
        <f t="shared" si="10"/>
        <v>-7.04</v>
      </c>
    </row>
    <row r="14" spans="3:23">
      <c r="C14" s="3">
        <v>9</v>
      </c>
      <c r="D14" s="3">
        <v>-77.88</v>
      </c>
      <c r="E14" s="3">
        <f t="shared" si="0"/>
        <v>-76.88</v>
      </c>
      <c r="F14" s="3">
        <v>-18.535</v>
      </c>
      <c r="G14" s="3">
        <v>-18.329999999999998</v>
      </c>
      <c r="H14" s="3"/>
      <c r="I14" s="3">
        <f t="shared" si="1"/>
        <v>-76.88</v>
      </c>
      <c r="J14" s="3">
        <f t="shared" si="2"/>
        <v>-18.035</v>
      </c>
      <c r="K14" s="3">
        <f t="shared" si="3"/>
        <v>-18.329999999999998</v>
      </c>
      <c r="L14" s="3">
        <v>-80.399999999999991</v>
      </c>
      <c r="M14" s="3"/>
      <c r="N14" s="3"/>
      <c r="O14" s="3"/>
      <c r="P14" s="3">
        <f t="shared" si="4"/>
        <v>0.15</v>
      </c>
      <c r="Q14" s="3">
        <f t="shared" si="5"/>
        <v>-17.535</v>
      </c>
      <c r="R14" s="3">
        <f t="shared" si="6"/>
        <v>-18.329999999999998</v>
      </c>
      <c r="S14" s="3">
        <f t="shared" si="7"/>
        <v>-19.615000000000002</v>
      </c>
      <c r="T14" s="3"/>
      <c r="U14" s="3">
        <f t="shared" si="8"/>
        <v>2.5</v>
      </c>
      <c r="V14" s="3">
        <f t="shared" si="9"/>
        <v>-17.535</v>
      </c>
      <c r="W14" s="3">
        <f t="shared" si="10"/>
        <v>-18.329999999999998</v>
      </c>
    </row>
    <row r="15" spans="3:23">
      <c r="C15" s="3">
        <v>10</v>
      </c>
      <c r="D15" s="3">
        <v>-77.194999999999993</v>
      </c>
      <c r="E15" s="3">
        <f t="shared" si="0"/>
        <v>-76.194999999999993</v>
      </c>
      <c r="F15" s="3">
        <v>-18.350000000000001</v>
      </c>
      <c r="G15" s="3">
        <v>-27.844999999999999</v>
      </c>
      <c r="H15" s="3"/>
      <c r="I15" s="3">
        <f t="shared" si="1"/>
        <v>-76.194999999999993</v>
      </c>
      <c r="J15" s="3">
        <f t="shared" si="2"/>
        <v>-17.850000000000001</v>
      </c>
      <c r="K15" s="3">
        <f t="shared" si="3"/>
        <v>-27.844999999999999</v>
      </c>
      <c r="L15" s="3">
        <v>-79.63</v>
      </c>
      <c r="M15" s="3"/>
      <c r="N15" s="3"/>
      <c r="O15" s="3"/>
      <c r="P15" s="3">
        <f t="shared" si="4"/>
        <v>0.15</v>
      </c>
      <c r="Q15" s="3">
        <f t="shared" si="5"/>
        <v>-17.350000000000001</v>
      </c>
      <c r="R15" s="3">
        <f t="shared" si="6"/>
        <v>-27.844999999999999</v>
      </c>
      <c r="S15" s="3">
        <f t="shared" si="7"/>
        <v>-19.43</v>
      </c>
      <c r="T15" s="3"/>
      <c r="U15" s="3">
        <f t="shared" si="8"/>
        <v>2.5</v>
      </c>
      <c r="V15" s="3">
        <f t="shared" si="9"/>
        <v>-17.350000000000001</v>
      </c>
      <c r="W15" s="3">
        <f t="shared" si="10"/>
        <v>-27.844999999999999</v>
      </c>
    </row>
    <row r="16" spans="3:23">
      <c r="C16" s="3">
        <v>11</v>
      </c>
      <c r="D16" s="3">
        <v>-77.09</v>
      </c>
      <c r="E16" s="3">
        <f t="shared" si="0"/>
        <v>-76.09</v>
      </c>
      <c r="F16" s="3">
        <v>-18.53</v>
      </c>
      <c r="G16" s="3">
        <v>-37.945</v>
      </c>
      <c r="H16" s="3"/>
      <c r="I16" s="3">
        <f t="shared" si="1"/>
        <v>-76.09</v>
      </c>
      <c r="J16" s="3">
        <f t="shared" si="2"/>
        <v>-18.03</v>
      </c>
      <c r="K16" s="3">
        <f t="shared" si="3"/>
        <v>-37.945</v>
      </c>
      <c r="L16" s="3">
        <v>-79.545000000000002</v>
      </c>
      <c r="M16" s="3"/>
      <c r="N16" s="3"/>
      <c r="O16" s="3"/>
      <c r="P16" s="3">
        <f t="shared" si="4"/>
        <v>0.15</v>
      </c>
      <c r="Q16" s="3">
        <f t="shared" si="5"/>
        <v>-17.53</v>
      </c>
      <c r="R16" s="3">
        <f t="shared" si="6"/>
        <v>-37.945</v>
      </c>
      <c r="S16" s="3">
        <f t="shared" si="7"/>
        <v>-19.61</v>
      </c>
      <c r="T16" s="3"/>
      <c r="U16" s="3">
        <f t="shared" si="8"/>
        <v>2.5</v>
      </c>
      <c r="V16" s="3">
        <f t="shared" si="9"/>
        <v>-17.53</v>
      </c>
      <c r="W16" s="3">
        <f t="shared" si="10"/>
        <v>-37.945</v>
      </c>
    </row>
    <row r="18" spans="3:16">
      <c r="C18" s="4" t="s">
        <v>42</v>
      </c>
      <c r="D18" s="4">
        <f>MAX(D6:D16)</f>
        <v>-77.09</v>
      </c>
      <c r="E18" s="4">
        <f t="shared" ref="E18:G18" si="11">MAX(E6:E16)</f>
        <v>-76.09</v>
      </c>
      <c r="F18" s="4">
        <f t="shared" si="11"/>
        <v>-18.170000000000002</v>
      </c>
      <c r="G18" s="4">
        <f t="shared" si="11"/>
        <v>63.1</v>
      </c>
      <c r="H18" s="3"/>
      <c r="I18" s="3"/>
      <c r="J18" s="3"/>
      <c r="K18" s="3"/>
      <c r="L18" s="3"/>
      <c r="M18" s="3"/>
      <c r="N18" s="3"/>
      <c r="O18" s="3"/>
      <c r="P18" s="3"/>
    </row>
    <row r="19" spans="3:16">
      <c r="C19" s="4" t="s">
        <v>43</v>
      </c>
      <c r="D19" s="4">
        <f>MIN(D6:D16)</f>
        <v>-78.555000000000007</v>
      </c>
      <c r="E19" s="4">
        <f t="shared" ref="E19:G19" si="12">MIN(E6:E16)</f>
        <v>-77.555000000000007</v>
      </c>
      <c r="F19" s="4">
        <f t="shared" si="12"/>
        <v>-18.535</v>
      </c>
      <c r="G19" s="4">
        <f t="shared" si="12"/>
        <v>-37.945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980059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2014-01-14T18:36:29Z</dcterms:created>
  <dcterms:modified xsi:type="dcterms:W3CDTF">2014-01-15T03:19:04Z</dcterms:modified>
</cp:coreProperties>
</file>